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45" windowWidth="7275" windowHeight="8460" tabRatio="603" activeTab="0"/>
  </bookViews>
  <sheets>
    <sheet name="BILANS" sheetId="1" r:id="rId1"/>
    <sheet name="Rachunek Wyników" sheetId="2" r:id="rId2"/>
  </sheets>
  <definedNames>
    <definedName name="_xlnm.Print_Area" localSheetId="0">'BILANS'!$A$1:$S$153</definedName>
    <definedName name="_xlnm.Print_Area" localSheetId="1">'Rachunek Wyników'!$A$1:$S$78</definedName>
    <definedName name="_xlnm.Print_Titles" localSheetId="0">'BILANS'!$6:$7</definedName>
    <definedName name="_xlnm.Print_Titles" localSheetId="1">'Rachunek Wyników'!$1:$2</definedName>
  </definedNames>
  <calcPr fullCalcOnLoad="1"/>
</workbook>
</file>

<file path=xl/sharedStrings.xml><?xml version="1.0" encoding="utf-8"?>
<sst xmlns="http://schemas.openxmlformats.org/spreadsheetml/2006/main" count="333" uniqueCount="226">
  <si>
    <t>Wartość firmy</t>
  </si>
  <si>
    <t>Inne wartości niematerialne i prawne</t>
  </si>
  <si>
    <t>Materiały</t>
  </si>
  <si>
    <t>Towary</t>
  </si>
  <si>
    <t>Inne rozliczenia międzyokresowe</t>
  </si>
  <si>
    <t>A</t>
  </si>
  <si>
    <t>B</t>
  </si>
  <si>
    <t>Wartości niematerialne i prawne</t>
  </si>
  <si>
    <t>AKTYWA</t>
  </si>
  <si>
    <t>PASYWA</t>
  </si>
  <si>
    <t>Przychody ogółem</t>
  </si>
  <si>
    <t>Zyski nadzwyczajne</t>
  </si>
  <si>
    <t xml:space="preserve">A. </t>
  </si>
  <si>
    <t>I.</t>
  </si>
  <si>
    <t>II.</t>
  </si>
  <si>
    <t>III.</t>
  </si>
  <si>
    <t>B.</t>
  </si>
  <si>
    <t>Półprodukty i produkty w toku</t>
  </si>
  <si>
    <t>Produkty gotowe</t>
  </si>
  <si>
    <t xml:space="preserve">II. </t>
  </si>
  <si>
    <t xml:space="preserve">IV. </t>
  </si>
  <si>
    <t xml:space="preserve">I. </t>
  </si>
  <si>
    <t>Kapitał (fundusz) podstawowy</t>
  </si>
  <si>
    <t xml:space="preserve">V. </t>
  </si>
  <si>
    <t>Pozostałe kapitały (fundusze) rezerwowe</t>
  </si>
  <si>
    <t xml:space="preserve">VI. </t>
  </si>
  <si>
    <t xml:space="preserve">VII. </t>
  </si>
  <si>
    <t xml:space="preserve">B. </t>
  </si>
  <si>
    <t>C.</t>
  </si>
  <si>
    <t>D.</t>
  </si>
  <si>
    <t>Fundusze specjalne</t>
  </si>
  <si>
    <t>IV.</t>
  </si>
  <si>
    <t>E.</t>
  </si>
  <si>
    <t>F.</t>
  </si>
  <si>
    <t>G.</t>
  </si>
  <si>
    <t>H.</t>
  </si>
  <si>
    <t>A.</t>
  </si>
  <si>
    <t>V.</t>
  </si>
  <si>
    <t>Koszty finansowe</t>
  </si>
  <si>
    <t>Środki trwałe</t>
  </si>
  <si>
    <t>Straty nadzwyczajne</t>
  </si>
  <si>
    <t>L.</t>
  </si>
  <si>
    <t>M.</t>
  </si>
  <si>
    <t>Wyszczególnienie (tys. zł)</t>
  </si>
  <si>
    <t>Liczba dni w okresie</t>
  </si>
  <si>
    <t>Koszty zakończonych prac rozwojowych</t>
  </si>
  <si>
    <t>Środki trwałe w budowie</t>
  </si>
  <si>
    <t>Zaliczki na środki trwałe w budowie</t>
  </si>
  <si>
    <t>Od jednostek powiązanych</t>
  </si>
  <si>
    <t>Od pozostałych jednostek</t>
  </si>
  <si>
    <t>Nieruchomośći</t>
  </si>
  <si>
    <t>Aktywa z tytułu odroczonego podatku dochodowego</t>
  </si>
  <si>
    <t xml:space="preserve"> - udziały lub akcje</t>
  </si>
  <si>
    <t xml:space="preserve"> - inne papiery wartościowe</t>
  </si>
  <si>
    <t xml:space="preserve"> - udzielone pożyczki</t>
  </si>
  <si>
    <t xml:space="preserve"> - inne długoterminowe aktywa finansowe</t>
  </si>
  <si>
    <t>Inne inwestycje długoterminowe</t>
  </si>
  <si>
    <t>c) urządzenia techniczne i maszyny</t>
  </si>
  <si>
    <t>d) środki transportu</t>
  </si>
  <si>
    <t>e) inne środki trwałe</t>
  </si>
  <si>
    <t>Zaliczki na dostawy</t>
  </si>
  <si>
    <t>Krótkoterminowe rozliczenia międzyokresowe</t>
  </si>
  <si>
    <t xml:space="preserve"> - do 12 miesięcy</t>
  </si>
  <si>
    <t xml:space="preserve"> - powyżej 12 miesięcy</t>
  </si>
  <si>
    <t>b) inne</t>
  </si>
  <si>
    <t>c) inne</t>
  </si>
  <si>
    <t>d) dochodzone na drodze sądowej</t>
  </si>
  <si>
    <t xml:space="preserve"> - inne krótkoterminowe aktywa finansowe</t>
  </si>
  <si>
    <t xml:space="preserve"> - inne środki pieniężne</t>
  </si>
  <si>
    <t xml:space="preserve"> - inne aktywa pieniężne</t>
  </si>
  <si>
    <t>Inne inwestycje krótkoterminowe</t>
  </si>
  <si>
    <t xml:space="preserve"> - środki pieniężne w kasie i na rachunkach</t>
  </si>
  <si>
    <t>Udziały (akcje) własne (wielkość ujemna)</t>
  </si>
  <si>
    <t>VIII.</t>
  </si>
  <si>
    <t>IX.</t>
  </si>
  <si>
    <t>Kapitał (fundusz) zapasowy</t>
  </si>
  <si>
    <t>Kapitał (fundusz) z aktualizacji wyceny</t>
  </si>
  <si>
    <t>Zysk (strata) netto</t>
  </si>
  <si>
    <t>Odpisy z zysku netto w ciągu roku obrotowego (wielkość ujemna)</t>
  </si>
  <si>
    <t>Rezerwa z tytułu odroczonego podatku dochodowego</t>
  </si>
  <si>
    <t>Rezerwa na świadczenia emerytalne i podobne</t>
  </si>
  <si>
    <t xml:space="preserve"> - krótkoterminowa</t>
  </si>
  <si>
    <t>Pozostałe rezerwy</t>
  </si>
  <si>
    <t xml:space="preserve"> - krótkoterminowe</t>
  </si>
  <si>
    <t>Wobec pozostałych jednostek</t>
  </si>
  <si>
    <t>a) kredyty i pożyczki</t>
  </si>
  <si>
    <t>c) inne zobowiązania finansowe</t>
  </si>
  <si>
    <t>d) inne</t>
  </si>
  <si>
    <t>Wobec jednostek powiązanych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</si>
  <si>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</si>
  <si>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</si>
  <si>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</si>
  <si>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</si>
  <si>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</si>
  <si>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</si>
  <si>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Ujemna wartość firmy</t>
  </si>
  <si>
    <t>Pasywa razem (A+B)</t>
  </si>
  <si>
    <t xml:space="preserve"> - długoterminowe</t>
  </si>
  <si>
    <t xml:space="preserve"> - długoterminowa</t>
  </si>
  <si>
    <t>b) z tytułu emisji dłużnych papierów wartościowych</t>
  </si>
  <si>
    <t>Zaliczki na wartości niematerialne i prawne</t>
  </si>
  <si>
    <t>a) grunty (w tym prawo użytkowania wieczystego gruntu)</t>
  </si>
  <si>
    <t>b) budynki, lokale i obiekty inżynierii lądowej i wodnej</t>
  </si>
  <si>
    <t xml:space="preserve">b) z tytułu podatków, dotacji, ceł, ubezpieczeń społecznych i zdrowotnych oraz innych świadczeń </t>
  </si>
  <si>
    <t>Przychody netto ze sprzedaży produktów</t>
  </si>
  <si>
    <t>Podatek dochodowy</t>
  </si>
  <si>
    <t>b) w pozostałych jednostkach</t>
  </si>
  <si>
    <t>Odsetki</t>
  </si>
  <si>
    <t>VI.</t>
  </si>
  <si>
    <t>VII.</t>
  </si>
  <si>
    <t>Rozliczenia międzyokresowe (w. 82+83)</t>
  </si>
  <si>
    <t>KW I</t>
  </si>
  <si>
    <t>KW III</t>
  </si>
  <si>
    <t>KW II</t>
  </si>
  <si>
    <t>RAZEM kredyty krótkoterminowe, pożyczki, emisja pap.wart.</t>
  </si>
  <si>
    <t>360</t>
  </si>
  <si>
    <t>180</t>
  </si>
  <si>
    <t xml:space="preserve">Liczba zatrudnionych </t>
  </si>
  <si>
    <t>270</t>
  </si>
  <si>
    <t>AKTYWA TRWAŁE</t>
  </si>
  <si>
    <t>Rzeczowe aktywa trwałe</t>
  </si>
  <si>
    <t>Należności długoterminowe</t>
  </si>
  <si>
    <t>Inwestycje długoterminowe</t>
  </si>
  <si>
    <t>Długoterminowe aktywa finansowe</t>
  </si>
  <si>
    <t xml:space="preserve">a) w jednostkach powiązanych </t>
  </si>
  <si>
    <t>Długoterminowe rozliczenia międzyokresowe</t>
  </si>
  <si>
    <t>AKTYWA OBROTOWE</t>
  </si>
  <si>
    <t>Zapasy</t>
  </si>
  <si>
    <t>Należności  krótkoterminowe</t>
  </si>
  <si>
    <t>Należności od jednostek powiązanych</t>
  </si>
  <si>
    <t xml:space="preserve">a) z tytułu dostaw i usług o okresie spłaty: </t>
  </si>
  <si>
    <t xml:space="preserve">Należności od pozostałych jednostek </t>
  </si>
  <si>
    <t>Inwestycje krótkoterminowe</t>
  </si>
  <si>
    <t>Krótkoterminowe aktywa finansowe</t>
  </si>
  <si>
    <t xml:space="preserve">b) w pozostałych jednostkach </t>
  </si>
  <si>
    <t>c) środki pieniężne i inne aktywa pieniężne</t>
  </si>
  <si>
    <t>SUMA AKTYWÓW</t>
  </si>
  <si>
    <t>TYS. PLN</t>
  </si>
  <si>
    <t>KAPITAŁ (FUNDUSZ) WŁASNY</t>
  </si>
  <si>
    <t>Należne wpłaty na  kapitał podstawowy (wielkość ujemna)</t>
  </si>
  <si>
    <t>Zysk (strata) netto z lat ubiegłych</t>
  </si>
  <si>
    <t>ZOBOWIĄZANIA I REZERWY NA ZOBOWIĄZANIA</t>
  </si>
  <si>
    <t xml:space="preserve">Rezerwy na zobowiązania </t>
  </si>
  <si>
    <t>Zobowiązania długoterminowe</t>
  </si>
  <si>
    <t>Zobowiązania krótkoterminowe</t>
  </si>
  <si>
    <t>Rok</t>
  </si>
  <si>
    <t>Przychody netto ze sprzedaży produktów, towarów i materiałów, w tym:</t>
  </si>
  <si>
    <t xml:space="preserve"> - od jednostek powiązanych</t>
  </si>
  <si>
    <t>Zmiana stanu produktów (zwiększenie wartość dodatnia, zmniejszenie wartość ujemna)</t>
  </si>
  <si>
    <t xml:space="preserve">Koszt wytworzenia produktów na własne potrzeby jednostki </t>
  </si>
  <si>
    <t>Przychody netto ze sprzedaży towarów i materiałów.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</si>
  <si>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</si>
  <si>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</si>
  <si>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</si>
  <si>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</si>
  <si>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</si>
  <si>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 - w tym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</si>
  <si>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</si>
  <si>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</si>
  <si>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</si>
  <si>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</si>
  <si>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 (A-B)</t>
  </si>
  <si>
    <t>Pozostałe przychody operacyjne</t>
  </si>
  <si>
    <t xml:space="preserve">Zysk ze zbycia niefinansowych aktywów trwałych </t>
  </si>
  <si>
    <t xml:space="preserve">Dotacje </t>
  </si>
  <si>
    <t xml:space="preserve">Inne przychody operacyjne 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</si>
  <si>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</si>
  <si>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</si>
  <si>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</si>
  <si>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</si>
  <si>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 (C+D-E)</t>
  </si>
  <si>
    <t xml:space="preserve">Przychody finansowe </t>
  </si>
  <si>
    <t xml:space="preserve">Dywidendy i udziały w zyskach, w tym: </t>
  </si>
  <si>
    <t>Odsetki, w tym:</t>
  </si>
  <si>
    <t xml:space="preserve"> - od jednostek  powiązanych</t>
  </si>
  <si>
    <t>Zysk ze zbycia inwestycji</t>
  </si>
  <si>
    <t>Aktualizacja wartości inwestycji</t>
  </si>
  <si>
    <t>Inne</t>
  </si>
  <si>
    <t xml:space="preserve"> - w tym od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</si>
  <si>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</si>
  <si>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</si>
  <si>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</si>
  <si>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</si>
  <si>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K.</t>
  </si>
  <si>
    <t>Zysk (strata) brutto (I+/- J)</t>
  </si>
  <si>
    <t>Pozostałe obowiązkowe zmniejszenia zysku (zwiększenia straty)</t>
  </si>
  <si>
    <t>N.</t>
  </si>
  <si>
    <t>Zysk (strata) netto (K-L-M)</t>
  </si>
  <si>
    <t>Rachunek zysków i strat</t>
  </si>
  <si>
    <t>Kredyty długoterminowe, pożyczki</t>
  </si>
  <si>
    <t>RAZEM kredyty długoterminowe, pożyczki</t>
  </si>
  <si>
    <t>Zadłużenie z tytułu kredytów, pożyczek</t>
  </si>
  <si>
    <t>RAZEM  (A+B)</t>
  </si>
  <si>
    <t>31-12-2018</t>
  </si>
  <si>
    <t>31-12-2019</t>
  </si>
  <si>
    <t>31-12-2020</t>
  </si>
  <si>
    <t>g) z tytułu podatków, ceł, ubezpieczeń i innych świadczeń</t>
  </si>
  <si>
    <t>31-12-2021</t>
  </si>
  <si>
    <t>31-12-2022</t>
  </si>
  <si>
    <t>Nadwyżka finansowa</t>
  </si>
  <si>
    <t>Nadwyżka finansowa po spłacie zobowiązań</t>
  </si>
  <si>
    <t>Zysk netto</t>
  </si>
  <si>
    <t>Kredyty i pożyczka w Funduszu</t>
  </si>
  <si>
    <t>31-12-2023</t>
  </si>
  <si>
    <t>PRG -Rok</t>
  </si>
  <si>
    <t>31-12-2024</t>
  </si>
  <si>
    <t>31-12-2025</t>
  </si>
  <si>
    <t>Raty kredytu przypadające do spłaty w danym roku</t>
  </si>
  <si>
    <t>30-06-2019</t>
  </si>
  <si>
    <t>30-09-2019</t>
  </si>
  <si>
    <t>31-12-2026</t>
  </si>
  <si>
    <t>30-09-2020</t>
  </si>
  <si>
    <t>Podatek</t>
  </si>
  <si>
    <t>ZUS i koszty utrzymania gospodarstwa domowego</t>
  </si>
  <si>
    <t>Raty z tytułu pożyczki…………</t>
  </si>
  <si>
    <t>Raty z tytułu wnioskowanej pożyczki ………</t>
  </si>
  <si>
    <t>Raty z tytułu pożyczki …………………..</t>
  </si>
  <si>
    <t>(stempel i podpisy osób działających w imieniu Wnioskodawcy)</t>
  </si>
  <si>
    <t>………………………………………………………………………………</t>
  </si>
  <si>
    <t>..................................................................................................</t>
  </si>
  <si>
    <t>90</t>
  </si>
  <si>
    <t>31-03-2019</t>
  </si>
  <si>
    <t>31-03-2020</t>
  </si>
  <si>
    <t>31-12-2027</t>
  </si>
  <si>
    <t>31-12-2028</t>
  </si>
  <si>
    <t xml:space="preserve">Załącznik do Umowy Konsorcjum pod nazwą 
„Świętokrzyskie Konsorcjum  Funduszy Pożyczkowych”
z dnia 12 czerwca 2020 rok z późn. zmianami
</t>
  </si>
</sst>
</file>

<file path=xl/styles.xml><?xml version="1.0" encoding="utf-8"?>
<styleSheet xmlns="http://schemas.openxmlformats.org/spreadsheetml/2006/main">
  <numFmts count="6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0.0"/>
    <numFmt numFmtId="178" formatCode="#,##0.00_ ;\-#,##0.00\ "/>
    <numFmt numFmtId="179" formatCode="dd/mmm/yy_)"/>
    <numFmt numFmtId="180" formatCode="dd/mm"/>
    <numFmt numFmtId="181" formatCode="#,##0.0_);\(#,##0.0\)"/>
    <numFmt numFmtId="182" formatCode="mmm\ yy"/>
    <numFmt numFmtId="183" formatCode="d\ mmm"/>
    <numFmt numFmtId="184" formatCode="#,##0.0000"/>
    <numFmt numFmtId="185" formatCode="0.000%"/>
    <numFmt numFmtId="186" formatCode="0.0000%"/>
    <numFmt numFmtId="187" formatCode="#,##0.0_ ;\-#,##0.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_);\(#,##0.000\)"/>
    <numFmt numFmtId="194" formatCode="#,##0.0000_);\(#,##0.0000\)"/>
    <numFmt numFmtId="195" formatCode="#,##0_ ;\-#,##0\ "/>
    <numFmt numFmtId="196" formatCode="#,##0.000_ ;\-#,##0.000\ "/>
    <numFmt numFmtId="197" formatCode="_-* #,##0.0\ _z_ł_-;\-* #,##0.0\ _z_ł_-;_-* &quot;-&quot;??\ _z_ł_-;_-@_-"/>
    <numFmt numFmtId="198" formatCode="0.00000%"/>
    <numFmt numFmtId="199" formatCode="0.000000%"/>
    <numFmt numFmtId="200" formatCode="#,##0.00_);\(#,##0.00\)"/>
    <numFmt numFmtId="201" formatCode="#,##0_);\(#,##0\)"/>
    <numFmt numFmtId="202" formatCode="#,##0_ ;[Red]\-#,##0\ "/>
    <numFmt numFmtId="203" formatCode="#,##0.00&quot;      &quot;;\-#,##0.00&quot;      &quot;;&quot; -&quot;#&quot;      &quot;;@\ "/>
    <numFmt numFmtId="204" formatCode="#,##0.00_ ;[Red]\-#,##0.00\ "/>
    <numFmt numFmtId="205" formatCode="&quot;Tak&quot;;&quot;Tak&quot;;&quot;Nie&quot;"/>
    <numFmt numFmtId="206" formatCode="&quot;Prawda&quot;;&quot;Prawda&quot;;&quot;Fałsz&quot;"/>
    <numFmt numFmtId="207" formatCode="&quot;Włączone&quot;;&quot;Włączone&quot;;&quot;Wyłączone&quot;"/>
    <numFmt numFmtId="208" formatCode="[$€-2]\ #,##0.00_);[Red]\([$€-2]\ #,##0.00\)"/>
    <numFmt numFmtId="209" formatCode="#,##0.0_ ;[Red]\-#,##0.0\ "/>
    <numFmt numFmtId="210" formatCode="#,##0.00000"/>
    <numFmt numFmtId="211" formatCode="#,##0.000_ ;[Red]\-#,##0.000\ "/>
    <numFmt numFmtId="212" formatCode="#,##0.0000_ ;[Red]\-#,##0.0000\ "/>
    <numFmt numFmtId="213" formatCode="#,##0.00000_ ;[Red]\-#,##0.00000\ "/>
    <numFmt numFmtId="214" formatCode="#,##0.000000_ ;[Red]\-#,##0.000000\ "/>
    <numFmt numFmtId="215" formatCode="0.00000000"/>
    <numFmt numFmtId="216" formatCode="0.000000000"/>
    <numFmt numFmtId="217" formatCode="0.0000000000"/>
    <numFmt numFmtId="218" formatCode="#,##0.000000"/>
    <numFmt numFmtId="219" formatCode="_-* #,##0.000\ _z_ł_-;\-* #,##0.000\ _z_ł_-;_-* &quot;-&quot;??\ _z_ł_-;_-@_-"/>
    <numFmt numFmtId="220" formatCode="_-* #,##0.0000\ _z_ł_-;\-* #,##0.0000\ _z_ł_-;_-* &quot;-&quot;??\ _z_ł_-;_-@_-"/>
    <numFmt numFmtId="221" formatCode="_-* #,##0.00000\ _z_ł_-;\-* #,##0.00000\ _z_ł_-;_-* &quot;-&quot;??\ _z_ł_-;_-@_-"/>
    <numFmt numFmtId="222" formatCode="#,##0.00\ &quot;zł&quot;"/>
    <numFmt numFmtId="223" formatCode="[$-415]d\ mmmm\ yyyy"/>
  </numFmts>
  <fonts count="52">
    <font>
      <sz val="10"/>
      <name val="Arial"/>
      <family val="0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3" fontId="1" fillId="0" borderId="0" applyFont="0" applyFill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/>
      <protection/>
    </xf>
    <xf numFmtId="3" fontId="5" fillId="4" borderId="10" xfId="39" applyFont="1" applyFill="1" applyBorder="1" applyAlignment="1" applyProtection="1">
      <alignment horizontal="center" vertical="top"/>
      <protection/>
    </xf>
    <xf numFmtId="175" fontId="5" fillId="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3" fontId="4" fillId="0" borderId="11" xfId="39" applyFont="1" applyFill="1" applyBorder="1" applyAlignment="1" applyProtection="1" quotePrefix="1">
      <alignment horizontal="left"/>
      <protection/>
    </xf>
    <xf numFmtId="175" fontId="4" fillId="0" borderId="10" xfId="0" applyNumberFormat="1" applyFont="1" applyBorder="1" applyAlignment="1" applyProtection="1">
      <alignment/>
      <protection locked="0"/>
    </xf>
    <xf numFmtId="3" fontId="4" fillId="0" borderId="11" xfId="39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top"/>
      <protection/>
    </xf>
    <xf numFmtId="3" fontId="5" fillId="32" borderId="10" xfId="39" applyFont="1" applyFill="1" applyBorder="1" applyAlignment="1" applyProtection="1" quotePrefix="1">
      <alignment horizontal="center" vertical="center"/>
      <protection/>
    </xf>
    <xf numFmtId="175" fontId="4" fillId="32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/>
    </xf>
    <xf numFmtId="0" fontId="4" fillId="0" borderId="11" xfId="0" applyFont="1" applyBorder="1" applyAlignment="1" applyProtection="1" quotePrefix="1">
      <alignment horizontal="left"/>
      <protection/>
    </xf>
    <xf numFmtId="0" fontId="4" fillId="0" borderId="12" xfId="0" applyFont="1" applyBorder="1" applyAlignment="1" applyProtection="1" quotePrefix="1">
      <alignment horizontal="left" wrapText="1"/>
      <protection/>
    </xf>
    <xf numFmtId="181" fontId="4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32" borderId="12" xfId="0" applyFont="1" applyFill="1" applyBorder="1" applyAlignment="1" applyProtection="1">
      <alignment wrapText="1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9" fontId="4" fillId="32" borderId="0" xfId="57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175" fontId="5" fillId="32" borderId="0" xfId="0" applyNumberFormat="1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/>
      <protection locked="0"/>
    </xf>
    <xf numFmtId="175" fontId="5" fillId="32" borderId="0" xfId="0" applyNumberFormat="1" applyFont="1" applyFill="1" applyAlignment="1">
      <alignment/>
    </xf>
    <xf numFmtId="175" fontId="4" fillId="32" borderId="0" xfId="0" applyNumberFormat="1" applyFont="1" applyFill="1" applyAlignment="1">
      <alignment/>
    </xf>
    <xf numFmtId="175" fontId="5" fillId="34" borderId="10" xfId="0" applyNumberFormat="1" applyFont="1" applyFill="1" applyBorder="1" applyAlignment="1" applyProtection="1">
      <alignment/>
      <protection/>
    </xf>
    <xf numFmtId="3" fontId="5" fillId="4" borderId="10" xfId="39" applyFont="1" applyFill="1" applyBorder="1" applyAlignment="1" applyProtection="1" quotePrefix="1">
      <alignment horizontal="center" vertical="top"/>
      <protection/>
    </xf>
    <xf numFmtId="202" fontId="6" fillId="35" borderId="0" xfId="45" applyNumberFormat="1" applyFont="1" applyFill="1" applyBorder="1" applyAlignment="1" applyProtection="1">
      <alignment horizontal="center" vertical="center"/>
      <protection hidden="1"/>
    </xf>
    <xf numFmtId="0" fontId="6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 applyProtection="1">
      <alignment horizontal="left"/>
      <protection/>
    </xf>
    <xf numFmtId="0" fontId="5" fillId="37" borderId="10" xfId="54" applyFont="1" applyFill="1" applyBorder="1" applyAlignment="1" applyProtection="1">
      <alignment vertical="center" wrapText="1"/>
      <protection hidden="1"/>
    </xf>
    <xf numFmtId="3" fontId="5" fillId="34" borderId="10" xfId="39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 locked="0"/>
    </xf>
    <xf numFmtId="175" fontId="4" fillId="0" borderId="10" xfId="0" applyNumberFormat="1" applyFont="1" applyFill="1" applyBorder="1" applyAlignment="1" applyProtection="1">
      <alignment vertical="center"/>
      <protection/>
    </xf>
    <xf numFmtId="49" fontId="5" fillId="4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39" applyFont="1" applyFill="1" applyBorder="1" applyAlignment="1" applyProtection="1" quotePrefix="1">
      <alignment horizontal="left"/>
      <protection/>
    </xf>
    <xf numFmtId="3" fontId="4" fillId="0" borderId="10" xfId="39" applyFont="1" applyFill="1" applyBorder="1" applyAlignment="1" applyProtection="1">
      <alignment horizontal="left"/>
      <protection/>
    </xf>
    <xf numFmtId="3" fontId="4" fillId="0" borderId="10" xfId="39" applyFont="1" applyFill="1" applyBorder="1" applyAlignment="1" applyProtection="1" quotePrefix="1">
      <alignment horizontal="left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 hidden="1"/>
    </xf>
    <xf numFmtId="3" fontId="4" fillId="32" borderId="10" xfId="39" applyFont="1" applyFill="1" applyBorder="1" applyAlignment="1" applyProtection="1" quotePrefix="1">
      <alignment horizontal="left"/>
      <protection/>
    </xf>
    <xf numFmtId="3" fontId="4" fillId="32" borderId="10" xfId="39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 quotePrefix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7" fillId="33" borderId="10" xfId="54" applyFont="1" applyFill="1" applyBorder="1" applyAlignment="1" applyProtection="1">
      <alignment horizontal="left" vertical="center" wrapText="1"/>
      <protection hidden="1"/>
    </xf>
    <xf numFmtId="0" fontId="7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2" xfId="0" applyFont="1" applyFill="1" applyBorder="1" applyAlignment="1" applyProtection="1" quotePrefix="1">
      <alignment horizontal="left" wrapText="1"/>
      <protection/>
    </xf>
    <xf numFmtId="0" fontId="5" fillId="4" borderId="12" xfId="0" applyFont="1" applyFill="1" applyBorder="1" applyAlignment="1" applyProtection="1" quotePrefix="1">
      <alignment horizontal="left" vertical="top" wrapText="1"/>
      <protection/>
    </xf>
    <xf numFmtId="0" fontId="5" fillId="4" borderId="13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top" wrapText="1"/>
      <protection/>
    </xf>
    <xf numFmtId="0" fontId="5" fillId="4" borderId="10" xfId="0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49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 quotePrefix="1">
      <alignment horizontal="center" vertical="top"/>
      <protection/>
    </xf>
    <xf numFmtId="0" fontId="5" fillId="0" borderId="10" xfId="0" applyFont="1" applyFill="1" applyBorder="1" applyAlignment="1" applyProtection="1" quotePrefix="1">
      <alignment horizontal="center" vertical="top"/>
      <protection/>
    </xf>
    <xf numFmtId="174" fontId="4" fillId="32" borderId="0" xfId="57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2" fontId="5" fillId="32" borderId="0" xfId="0" applyNumberFormat="1" applyFont="1" applyFill="1" applyAlignment="1" applyProtection="1">
      <alignment/>
      <protection locked="0"/>
    </xf>
    <xf numFmtId="181" fontId="5" fillId="32" borderId="0" xfId="0" applyNumberFormat="1" applyFont="1" applyFill="1" applyAlignment="1" applyProtection="1">
      <alignment/>
      <protection locked="0"/>
    </xf>
    <xf numFmtId="177" fontId="4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>
      <alignment/>
    </xf>
    <xf numFmtId="0" fontId="4" fillId="32" borderId="0" xfId="0" applyNumberFormat="1" applyFont="1" applyFill="1" applyAlignment="1">
      <alignment/>
    </xf>
    <xf numFmtId="181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vertical="top"/>
      <protection locked="0"/>
    </xf>
    <xf numFmtId="181" fontId="4" fillId="32" borderId="0" xfId="0" applyNumberFormat="1" applyFont="1" applyFill="1" applyAlignment="1">
      <alignment/>
    </xf>
    <xf numFmtId="0" fontId="4" fillId="0" borderId="10" xfId="54" applyFont="1" applyBorder="1" applyAlignment="1" applyProtection="1">
      <alignment horizontal="center"/>
      <protection hidden="1"/>
    </xf>
    <xf numFmtId="0" fontId="4" fillId="0" borderId="10" xfId="54" applyFont="1" applyBorder="1" applyProtection="1">
      <alignment/>
      <protection hidden="1"/>
    </xf>
    <xf numFmtId="203" fontId="4" fillId="0" borderId="10" xfId="45" applyNumberFormat="1" applyFont="1" applyFill="1" applyBorder="1" applyAlignment="1" applyProtection="1">
      <alignment horizontal="center" vertical="center"/>
      <protection hidden="1"/>
    </xf>
    <xf numFmtId="203" fontId="4" fillId="0" borderId="10" xfId="45" applyNumberFormat="1" applyFont="1" applyFill="1" applyBorder="1" applyAlignment="1" applyProtection="1">
      <alignment vertical="center" wrapText="1"/>
      <protection hidden="1"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>
      <alignment horizontal="center" vertical="center"/>
    </xf>
    <xf numFmtId="181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/>
      <protection hidden="1"/>
    </xf>
    <xf numFmtId="203" fontId="5" fillId="34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Font="1" applyFill="1" applyAlignment="1">
      <alignment vertical="top"/>
    </xf>
    <xf numFmtId="203" fontId="5" fillId="34" borderId="10" xfId="45" applyNumberFormat="1" applyFont="1" applyFill="1" applyBorder="1" applyAlignment="1" applyProtection="1">
      <alignment horizontal="center" vertical="center"/>
      <protection hidden="1"/>
    </xf>
    <xf numFmtId="203" fontId="5" fillId="4" borderId="10" xfId="45" applyNumberFormat="1" applyFont="1" applyFill="1" applyBorder="1" applyAlignment="1" applyProtection="1">
      <alignment horizontal="center" vertical="center"/>
      <protection hidden="1"/>
    </xf>
    <xf numFmtId="203" fontId="5" fillId="4" borderId="10" xfId="45" applyNumberFormat="1" applyFont="1" applyFill="1" applyBorder="1" applyAlignment="1" applyProtection="1">
      <alignment vertical="center" wrapText="1"/>
      <protection hidden="1"/>
    </xf>
    <xf numFmtId="203" fontId="5" fillId="37" borderId="10" xfId="45" applyNumberFormat="1" applyFont="1" applyFill="1" applyBorder="1" applyAlignment="1" applyProtection="1">
      <alignment horizontal="center" vertical="center"/>
      <protection hidden="1"/>
    </xf>
    <xf numFmtId="203" fontId="5" fillId="37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NumberFormat="1" applyFont="1" applyFill="1" applyAlignment="1">
      <alignment/>
    </xf>
    <xf numFmtId="0" fontId="5" fillId="32" borderId="0" xfId="0" applyFont="1" applyFill="1" applyAlignment="1" applyProtection="1">
      <alignment vertical="center"/>
      <protection locked="0"/>
    </xf>
    <xf numFmtId="49" fontId="5" fillId="38" borderId="10" xfId="0" applyNumberFormat="1" applyFont="1" applyFill="1" applyBorder="1" applyAlignment="1" applyProtection="1">
      <alignment horizontal="center"/>
      <protection/>
    </xf>
    <xf numFmtId="175" fontId="5" fillId="32" borderId="10" xfId="0" applyNumberFormat="1" applyFont="1" applyFill="1" applyBorder="1" applyAlignment="1" applyProtection="1">
      <alignment horizontal="center" vertical="top"/>
      <protection locked="0"/>
    </xf>
    <xf numFmtId="175" fontId="5" fillId="32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175" fontId="4" fillId="0" borderId="10" xfId="0" applyNumberFormat="1" applyFont="1" applyFill="1" applyBorder="1" applyAlignment="1" applyProtection="1">
      <alignment/>
      <protection locked="0"/>
    </xf>
    <xf numFmtId="175" fontId="4" fillId="0" borderId="10" xfId="0" applyNumberFormat="1" applyFont="1" applyBorder="1" applyAlignment="1" applyProtection="1">
      <alignment/>
      <protection locked="0"/>
    </xf>
    <xf numFmtId="3" fontId="5" fillId="32" borderId="10" xfId="0" applyNumberFormat="1" applyFont="1" applyFill="1" applyBorder="1" applyAlignment="1">
      <alignment horizontal="center" vertical="top"/>
    </xf>
    <xf numFmtId="175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top"/>
      <protection locked="0"/>
    </xf>
    <xf numFmtId="175" fontId="5" fillId="0" borderId="10" xfId="0" applyNumberFormat="1" applyFont="1" applyFill="1" applyBorder="1" applyAlignment="1" applyProtection="1">
      <alignment/>
      <protection locked="0"/>
    </xf>
    <xf numFmtId="3" fontId="5" fillId="39" borderId="10" xfId="0" applyNumberFormat="1" applyFont="1" applyFill="1" applyBorder="1" applyAlignment="1">
      <alignment horizontal="center" vertical="top"/>
    </xf>
    <xf numFmtId="175" fontId="5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 applyProtection="1">
      <alignment/>
      <protection/>
    </xf>
    <xf numFmtId="175" fontId="5" fillId="39" borderId="10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204" fontId="4" fillId="35" borderId="0" xfId="45" applyNumberFormat="1" applyFont="1" applyFill="1" applyBorder="1" applyAlignment="1" applyProtection="1">
      <alignment horizontal="center" vertical="center"/>
      <protection hidden="1"/>
    </xf>
    <xf numFmtId="202" fontId="4" fillId="35" borderId="0" xfId="45" applyNumberFormat="1" applyFont="1" applyFill="1" applyBorder="1" applyAlignment="1" applyProtection="1">
      <alignment horizontal="center" vertical="center"/>
      <protection hidden="1"/>
    </xf>
    <xf numFmtId="174" fontId="4" fillId="32" borderId="0" xfId="57" applyNumberFormat="1" applyFont="1" applyFill="1" applyAlignment="1" applyProtection="1">
      <alignment/>
      <protection/>
    </xf>
    <xf numFmtId="4" fontId="4" fillId="32" borderId="0" xfId="0" applyNumberFormat="1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 vertical="center"/>
      <protection locked="0"/>
    </xf>
    <xf numFmtId="10" fontId="4" fillId="32" borderId="0" xfId="57" applyNumberFormat="1" applyFont="1" applyFill="1" applyAlignment="1">
      <alignment/>
    </xf>
    <xf numFmtId="175" fontId="5" fillId="4" borderId="10" xfId="0" applyNumberFormat="1" applyFont="1" applyFill="1" applyBorder="1" applyAlignment="1">
      <alignment horizontal="center" vertical="center"/>
    </xf>
    <xf numFmtId="175" fontId="4" fillId="0" borderId="10" xfId="45" applyNumberFormat="1" applyFont="1" applyFill="1" applyBorder="1" applyAlignment="1" applyProtection="1">
      <alignment vertical="center"/>
      <protection locked="0"/>
    </xf>
    <xf numFmtId="0" fontId="6" fillId="33" borderId="15" xfId="54" applyFont="1" applyFill="1" applyBorder="1" applyAlignment="1" applyProtection="1">
      <alignment horizontal="left" vertical="center" wrapText="1"/>
      <protection hidden="1"/>
    </xf>
    <xf numFmtId="0" fontId="6" fillId="35" borderId="11" xfId="54" applyFont="1" applyFill="1" applyBorder="1" applyAlignment="1" applyProtection="1">
      <alignment horizontal="left" vertical="center" wrapText="1"/>
      <protection hidden="1"/>
    </xf>
    <xf numFmtId="0" fontId="6" fillId="33" borderId="11" xfId="54" applyFont="1" applyFill="1" applyBorder="1" applyAlignment="1" applyProtection="1">
      <alignment horizontal="left" vertical="center" wrapText="1"/>
      <protection hidden="1"/>
    </xf>
    <xf numFmtId="0" fontId="6" fillId="36" borderId="11" xfId="54" applyFont="1" applyFill="1" applyBorder="1" applyAlignment="1" applyProtection="1">
      <alignment horizontal="left" vertical="center" wrapText="1"/>
      <protection hidden="1"/>
    </xf>
    <xf numFmtId="174" fontId="4" fillId="32" borderId="0" xfId="0" applyNumberFormat="1" applyFont="1" applyFill="1" applyBorder="1" applyAlignment="1" applyProtection="1">
      <alignment/>
      <protection/>
    </xf>
    <xf numFmtId="10" fontId="4" fillId="32" borderId="0" xfId="57" applyNumberFormat="1" applyFont="1" applyFill="1" applyBorder="1" applyAlignment="1" applyProtection="1">
      <alignment/>
      <protection/>
    </xf>
    <xf numFmtId="174" fontId="4" fillId="32" borderId="0" xfId="57" applyNumberFormat="1" applyFont="1" applyFill="1" applyBorder="1" applyAlignment="1" applyProtection="1">
      <alignment/>
      <protection locked="0"/>
    </xf>
    <xf numFmtId="4" fontId="48" fillId="32" borderId="0" xfId="0" applyNumberFormat="1" applyFont="1" applyFill="1" applyAlignment="1" applyProtection="1">
      <alignment/>
      <protection locked="0"/>
    </xf>
    <xf numFmtId="181" fontId="4" fillId="32" borderId="0" xfId="0" applyNumberFormat="1" applyFont="1" applyFill="1" applyAlignment="1" applyProtection="1">
      <alignment/>
      <protection/>
    </xf>
    <xf numFmtId="175" fontId="5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Alignment="1" applyProtection="1">
      <alignment/>
      <protection/>
    </xf>
    <xf numFmtId="175" fontId="4" fillId="32" borderId="10" xfId="0" applyNumberFormat="1" applyFont="1" applyFill="1" applyBorder="1" applyAlignment="1">
      <alignment/>
    </xf>
    <xf numFmtId="0" fontId="49" fillId="32" borderId="0" xfId="0" applyFont="1" applyFill="1" applyAlignment="1" applyProtection="1">
      <alignment/>
      <protection locked="0"/>
    </xf>
    <xf numFmtId="10" fontId="49" fillId="32" borderId="0" xfId="57" applyNumberFormat="1" applyFont="1" applyFill="1" applyAlignment="1" applyProtection="1">
      <alignment/>
      <protection/>
    </xf>
    <xf numFmtId="0" fontId="49" fillId="32" borderId="0" xfId="0" applyFont="1" applyFill="1" applyAlignment="1" applyProtection="1">
      <alignment/>
      <protection/>
    </xf>
    <xf numFmtId="175" fontId="49" fillId="32" borderId="0" xfId="0" applyNumberFormat="1" applyFont="1" applyFill="1" applyAlignment="1" applyProtection="1">
      <alignment/>
      <protection/>
    </xf>
    <xf numFmtId="175" fontId="49" fillId="32" borderId="0" xfId="0" applyNumberFormat="1" applyFont="1" applyFill="1" applyAlignment="1" applyProtection="1">
      <alignment/>
      <protection locked="0"/>
    </xf>
    <xf numFmtId="175" fontId="4" fillId="0" borderId="10" xfId="0" applyNumberFormat="1" applyFont="1" applyFill="1" applyBorder="1" applyAlignment="1" applyProtection="1">
      <alignment vertical="center"/>
      <protection locked="0"/>
    </xf>
    <xf numFmtId="175" fontId="4" fillId="0" borderId="10" xfId="0" applyNumberFormat="1" applyFont="1" applyBorder="1" applyAlignment="1" applyProtection="1">
      <alignment vertical="center"/>
      <protection locked="0"/>
    </xf>
    <xf numFmtId="175" fontId="4" fillId="40" borderId="10" xfId="0" applyNumberFormat="1" applyFont="1" applyFill="1" applyBorder="1" applyAlignment="1" applyProtection="1">
      <alignment/>
      <protection/>
    </xf>
    <xf numFmtId="174" fontId="4" fillId="32" borderId="0" xfId="0" applyNumberFormat="1" applyFont="1" applyFill="1" applyAlignment="1">
      <alignment/>
    </xf>
    <xf numFmtId="175" fontId="49" fillId="40" borderId="10" xfId="0" applyNumberFormat="1" applyFont="1" applyFill="1" applyBorder="1" applyAlignment="1" applyProtection="1">
      <alignment/>
      <protection/>
    </xf>
    <xf numFmtId="175" fontId="5" fillId="34" borderId="10" xfId="45" applyNumberFormat="1" applyFont="1" applyFill="1" applyBorder="1" applyAlignment="1" applyProtection="1">
      <alignment horizontal="right" vertical="center"/>
      <protection/>
    </xf>
    <xf numFmtId="175" fontId="4" fillId="0" borderId="10" xfId="45" applyNumberFormat="1" applyFont="1" applyFill="1" applyBorder="1" applyAlignment="1" applyProtection="1">
      <alignment horizontal="right" vertical="center"/>
      <protection locked="0"/>
    </xf>
    <xf numFmtId="175" fontId="5" fillId="4" borderId="10" xfId="45" applyNumberFormat="1" applyFont="1" applyFill="1" applyBorder="1" applyAlignment="1" applyProtection="1">
      <alignment horizontal="right" vertical="center"/>
      <protection/>
    </xf>
    <xf numFmtId="175" fontId="5" fillId="37" borderId="10" xfId="45" applyNumberFormat="1" applyFont="1" applyFill="1" applyBorder="1" applyAlignment="1" applyProtection="1">
      <alignment horizontal="right" vertical="center"/>
      <protection/>
    </xf>
    <xf numFmtId="175" fontId="4" fillId="0" borderId="10" xfId="45" applyNumberFormat="1" applyFont="1" applyFill="1" applyBorder="1" applyAlignment="1" applyProtection="1">
      <alignment horizontal="right" vertical="center"/>
      <protection/>
    </xf>
    <xf numFmtId="175" fontId="5" fillId="37" borderId="10" xfId="45" applyNumberFormat="1" applyFont="1" applyFill="1" applyBorder="1" applyAlignment="1" applyProtection="1">
      <alignment vertical="center"/>
      <protection/>
    </xf>
    <xf numFmtId="175" fontId="4" fillId="35" borderId="0" xfId="45" applyNumberFormat="1" applyFont="1" applyFill="1" applyBorder="1" applyAlignment="1" applyProtection="1">
      <alignment horizontal="center" vertical="center"/>
      <protection hidden="1"/>
    </xf>
    <xf numFmtId="175" fontId="5" fillId="4" borderId="14" xfId="0" applyNumberFormat="1" applyFont="1" applyFill="1" applyBorder="1" applyAlignment="1" applyProtection="1">
      <alignment horizontal="center" vertical="center"/>
      <protection/>
    </xf>
    <xf numFmtId="175" fontId="5" fillId="38" borderId="10" xfId="0" applyNumberFormat="1" applyFont="1" applyFill="1" applyBorder="1" applyAlignment="1" applyProtection="1">
      <alignment horizontal="center"/>
      <protection/>
    </xf>
    <xf numFmtId="4" fontId="4" fillId="32" borderId="0" xfId="0" applyNumberFormat="1" applyFont="1" applyFill="1" applyAlignment="1" applyProtection="1">
      <alignment vertical="center"/>
      <protection locked="0"/>
    </xf>
    <xf numFmtId="10" fontId="4" fillId="32" borderId="0" xfId="0" applyNumberFormat="1" applyFont="1" applyFill="1" applyAlignment="1" applyProtection="1">
      <alignment/>
      <protection locked="0"/>
    </xf>
    <xf numFmtId="4" fontId="5" fillId="4" borderId="10" xfId="0" applyNumberFormat="1" applyFont="1" applyFill="1" applyBorder="1" applyAlignment="1" applyProtection="1">
      <alignment/>
      <protection/>
    </xf>
    <xf numFmtId="174" fontId="5" fillId="32" borderId="0" xfId="57" applyNumberFormat="1" applyFont="1" applyFill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4" fontId="5" fillId="34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 locked="0"/>
    </xf>
    <xf numFmtId="0" fontId="49" fillId="32" borderId="0" xfId="0" applyFont="1" applyFill="1" applyAlignment="1">
      <alignment/>
    </xf>
    <xf numFmtId="0" fontId="50" fillId="4" borderId="0" xfId="0" applyFont="1" applyFill="1" applyAlignment="1">
      <alignment/>
    </xf>
    <xf numFmtId="14" fontId="49" fillId="32" borderId="0" xfId="0" applyNumberFormat="1" applyFont="1" applyFill="1" applyAlignment="1">
      <alignment/>
    </xf>
    <xf numFmtId="9" fontId="4" fillId="32" borderId="0" xfId="57" applyFont="1" applyFill="1" applyAlignment="1" applyProtection="1">
      <alignment/>
      <protection/>
    </xf>
    <xf numFmtId="14" fontId="4" fillId="32" borderId="0" xfId="0" applyNumberFormat="1" applyFont="1" applyFill="1" applyAlignment="1" applyProtection="1">
      <alignment/>
      <protection/>
    </xf>
    <xf numFmtId="4" fontId="5" fillId="34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 locked="0"/>
    </xf>
    <xf numFmtId="4" fontId="5" fillId="4" borderId="10" xfId="45" applyNumberFormat="1" applyFont="1" applyFill="1" applyBorder="1" applyAlignment="1" applyProtection="1">
      <alignment horizontal="right" vertical="center"/>
      <protection/>
    </xf>
    <xf numFmtId="4" fontId="5" fillId="37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5" fillId="41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wrapText="1"/>
      <protection/>
    </xf>
    <xf numFmtId="211" fontId="4" fillId="35" borderId="0" xfId="45" applyNumberFormat="1" applyFont="1" applyFill="1" applyBorder="1" applyAlignment="1" applyProtection="1">
      <alignment horizontal="center" vertical="center"/>
      <protection hidden="1"/>
    </xf>
    <xf numFmtId="198" fontId="4" fillId="32" borderId="0" xfId="57" applyNumberFormat="1" applyFont="1" applyFill="1" applyBorder="1" applyAlignment="1" applyProtection="1">
      <alignment/>
      <protection/>
    </xf>
    <xf numFmtId="184" fontId="4" fillId="32" borderId="0" xfId="0" applyNumberFormat="1" applyFont="1" applyFill="1" applyAlignment="1">
      <alignment/>
    </xf>
    <xf numFmtId="175" fontId="4" fillId="32" borderId="10" xfId="0" applyNumberFormat="1" applyFont="1" applyFill="1" applyBorder="1" applyAlignment="1" applyProtection="1">
      <alignment/>
      <protection/>
    </xf>
    <xf numFmtId="175" fontId="5" fillId="42" borderId="16" xfId="0" applyNumberFormat="1" applyFont="1" applyFill="1" applyBorder="1" applyAlignment="1" applyProtection="1">
      <alignment/>
      <protection/>
    </xf>
    <xf numFmtId="175" fontId="5" fillId="37" borderId="16" xfId="0" applyNumberFormat="1" applyFont="1" applyFill="1" applyBorder="1" applyAlignment="1" applyProtection="1">
      <alignment/>
      <protection/>
    </xf>
    <xf numFmtId="175" fontId="4" fillId="0" borderId="16" xfId="0" applyNumberFormat="1" applyFont="1" applyBorder="1" applyAlignment="1" applyProtection="1">
      <alignment/>
      <protection locked="0"/>
    </xf>
    <xf numFmtId="181" fontId="5" fillId="42" borderId="16" xfId="0" applyNumberFormat="1" applyFont="1" applyFill="1" applyBorder="1" applyAlignment="1" applyProtection="1">
      <alignment/>
      <protection/>
    </xf>
    <xf numFmtId="181" fontId="5" fillId="37" borderId="16" xfId="0" applyNumberFormat="1" applyFont="1" applyFill="1" applyBorder="1" applyAlignment="1" applyProtection="1">
      <alignment/>
      <protection/>
    </xf>
    <xf numFmtId="204" fontId="5" fillId="42" borderId="16" xfId="45" applyNumberFormat="1" applyFont="1" applyFill="1" applyBorder="1" applyAlignment="1" applyProtection="1">
      <alignment horizontal="right" vertical="center"/>
      <protection/>
    </xf>
    <xf numFmtId="4" fontId="4" fillId="0" borderId="16" xfId="45" applyNumberFormat="1" applyFont="1" applyFill="1" applyBorder="1" applyAlignment="1" applyProtection="1">
      <alignment horizontal="right" vertical="center"/>
      <protection locked="0"/>
    </xf>
    <xf numFmtId="181" fontId="4" fillId="35" borderId="16" xfId="0" applyNumberFormat="1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wrapText="1"/>
      <protection/>
    </xf>
    <xf numFmtId="175" fontId="5" fillId="32" borderId="1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5" fontId="8" fillId="32" borderId="0" xfId="0" applyNumberFormat="1" applyFont="1" applyFill="1" applyAlignment="1" applyProtection="1">
      <alignment/>
      <protection/>
    </xf>
    <xf numFmtId="175" fontId="9" fillId="32" borderId="0" xfId="0" applyNumberFormat="1" applyFont="1" applyFill="1" applyAlignment="1" applyProtection="1">
      <alignment/>
      <protection/>
    </xf>
    <xf numFmtId="0" fontId="49" fillId="3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4" fillId="43" borderId="10" xfId="45" applyNumberFormat="1" applyFont="1" applyFill="1" applyBorder="1" applyAlignment="1" applyProtection="1">
      <alignment horizontal="right" vertical="center"/>
      <protection/>
    </xf>
    <xf numFmtId="4" fontId="10" fillId="0" borderId="10" xfId="45" applyNumberFormat="1" applyFont="1" applyFill="1" applyBorder="1" applyAlignment="1" applyProtection="1">
      <alignment horizontal="right" vertical="center"/>
      <protection locked="0"/>
    </xf>
    <xf numFmtId="175" fontId="4" fillId="32" borderId="10" xfId="0" applyNumberFormat="1" applyFont="1" applyFill="1" applyBorder="1" applyAlignment="1" applyProtection="1">
      <alignment/>
      <protection locked="0"/>
    </xf>
    <xf numFmtId="204" fontId="30" fillId="0" borderId="17" xfId="45" applyNumberFormat="1" applyFont="1" applyFill="1" applyBorder="1" applyAlignment="1" applyProtection="1">
      <alignment horizontal="right" vertical="center"/>
      <protection locked="0"/>
    </xf>
    <xf numFmtId="4" fontId="48" fillId="0" borderId="10" xfId="45" applyNumberFormat="1" applyFont="1" applyFill="1" applyBorder="1" applyAlignment="1" applyProtection="1">
      <alignment horizontal="right" vertical="center"/>
      <protection locked="0"/>
    </xf>
    <xf numFmtId="4" fontId="51" fillId="34" borderId="10" xfId="45" applyNumberFormat="1" applyFont="1" applyFill="1" applyBorder="1" applyAlignment="1" applyProtection="1">
      <alignment horizontal="right" vertical="center"/>
      <protection/>
    </xf>
    <xf numFmtId="4" fontId="4" fillId="43" borderId="10" xfId="45" applyNumberFormat="1" applyFont="1" applyFill="1" applyBorder="1" applyAlignment="1" applyProtection="1">
      <alignment horizontal="right" vertical="center"/>
      <protection locked="0"/>
    </xf>
    <xf numFmtId="4" fontId="51" fillId="37" borderId="10" xfId="45" applyNumberFormat="1" applyFont="1" applyFill="1" applyBorder="1" applyAlignment="1" applyProtection="1">
      <alignment horizontal="right" vertical="center"/>
      <protection/>
    </xf>
    <xf numFmtId="4" fontId="48" fillId="0" borderId="10" xfId="45" applyNumberFormat="1" applyFont="1" applyFill="1" applyBorder="1" applyAlignment="1" applyProtection="1">
      <alignment horizontal="right" vertical="center"/>
      <protection/>
    </xf>
    <xf numFmtId="4" fontId="5" fillId="37" borderId="10" xfId="45" applyNumberFormat="1" applyFont="1" applyFill="1" applyBorder="1" applyAlignment="1" applyProtection="1">
      <alignment vertical="center"/>
      <protection/>
    </xf>
    <xf numFmtId="4" fontId="48" fillId="0" borderId="10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19" xfId="0" applyNumberFormat="1" applyFont="1" applyFill="1" applyBorder="1" applyAlignment="1" applyProtection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43" borderId="10" xfId="0" applyNumberFormat="1" applyFont="1" applyFill="1" applyBorder="1" applyAlignment="1" applyProtection="1">
      <alignment/>
      <protection locked="0"/>
    </xf>
    <xf numFmtId="4" fontId="4" fillId="43" borderId="10" xfId="0" applyNumberFormat="1" applyFont="1" applyFill="1" applyBorder="1" applyAlignment="1" applyProtection="1">
      <alignment vertical="center"/>
      <protection/>
    </xf>
    <xf numFmtId="175" fontId="5" fillId="32" borderId="10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/>
      <protection/>
    </xf>
    <xf numFmtId="4" fontId="48" fillId="32" borderId="10" xfId="0" applyNumberFormat="1" applyFont="1" applyFill="1" applyBorder="1" applyAlignment="1" applyProtection="1">
      <alignment/>
      <protection/>
    </xf>
    <xf numFmtId="4" fontId="4" fillId="43" borderId="10" xfId="0" applyNumberFormat="1" applyFont="1" applyFill="1" applyBorder="1" applyAlignment="1" applyProtection="1">
      <alignment/>
      <protection/>
    </xf>
    <xf numFmtId="175" fontId="4" fillId="32" borderId="15" xfId="0" applyNumberFormat="1" applyFont="1" applyFill="1" applyBorder="1" applyAlignment="1" applyProtection="1">
      <alignment/>
      <protection locked="0"/>
    </xf>
    <xf numFmtId="175" fontId="49" fillId="0" borderId="10" xfId="0" applyNumberFormat="1" applyFont="1" applyFill="1" applyBorder="1" applyAlignment="1" applyProtection="1">
      <alignment/>
      <protection locked="0"/>
    </xf>
    <xf numFmtId="181" fontId="4" fillId="35" borderId="18" xfId="0" applyNumberFormat="1" applyFont="1" applyFill="1" applyBorder="1" applyAlignment="1" applyProtection="1">
      <alignment/>
      <protection/>
    </xf>
    <xf numFmtId="4" fontId="4" fillId="43" borderId="10" xfId="0" applyNumberFormat="1" applyFont="1" applyFill="1" applyBorder="1" applyAlignment="1" applyProtection="1">
      <alignment vertical="center"/>
      <protection locked="0"/>
    </xf>
    <xf numFmtId="210" fontId="4" fillId="0" borderId="10" xfId="0" applyNumberFormat="1" applyFont="1" applyFill="1" applyBorder="1" applyAlignment="1" applyProtection="1">
      <alignment vertical="center"/>
      <protection locked="0"/>
    </xf>
    <xf numFmtId="4" fontId="49" fillId="0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 applyProtection="1">
      <alignment vertic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wrapText="1"/>
      <protection locked="0"/>
    </xf>
    <xf numFmtId="0" fontId="0" fillId="0" borderId="0" xfId="0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_Analiza opłacalności inwestycji - 26.01.2005r. 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naliza opłacalności inwestycji - 26.01.2005r.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AG186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3.140625" style="1" customWidth="1"/>
    <col min="2" max="2" width="37.7109375" style="1" customWidth="1"/>
    <col min="3" max="3" width="10.140625" style="1" customWidth="1"/>
    <col min="4" max="4" width="10.57421875" style="135" customWidth="1"/>
    <col min="5" max="7" width="8.7109375" style="1" hidden="1" customWidth="1"/>
    <col min="8" max="8" width="9.28125" style="135" bestFit="1" customWidth="1"/>
    <col min="9" max="10" width="8.7109375" style="1" hidden="1" customWidth="1"/>
    <col min="11" max="11" width="10.140625" style="1" customWidth="1"/>
    <col min="12" max="13" width="8.7109375" style="1" customWidth="1"/>
    <col min="14" max="15" width="9.00390625" style="1" customWidth="1"/>
    <col min="16" max="16" width="9.00390625" style="1" bestFit="1" customWidth="1"/>
    <col min="17" max="17" width="9.00390625" style="1" customWidth="1"/>
    <col min="18" max="18" width="9.140625" style="1" hidden="1" customWidth="1"/>
    <col min="19" max="23" width="9.140625" style="1" customWidth="1"/>
    <col min="24" max="24" width="12.28125" style="1" customWidth="1"/>
    <col min="25" max="25" width="10.7109375" style="1" customWidth="1"/>
    <col min="26" max="16384" width="9.140625" style="1" customWidth="1"/>
  </cols>
  <sheetData>
    <row r="1" spans="13:17" ht="11.25">
      <c r="M1" s="240" t="s">
        <v>225</v>
      </c>
      <c r="N1" s="241"/>
      <c r="O1" s="241"/>
      <c r="P1" s="241"/>
      <c r="Q1" s="241"/>
    </row>
    <row r="2" spans="13:17" ht="24.75" customHeight="1">
      <c r="M2" s="241"/>
      <c r="N2" s="241"/>
      <c r="O2" s="241"/>
      <c r="P2" s="241"/>
      <c r="Q2" s="241"/>
    </row>
    <row r="3" spans="13:17" ht="11.25">
      <c r="M3" s="241"/>
      <c r="N3" s="241"/>
      <c r="O3" s="241"/>
      <c r="P3" s="241"/>
      <c r="Q3" s="241"/>
    </row>
    <row r="4" spans="4:17" s="3" customFormat="1" ht="12.75">
      <c r="D4" s="200"/>
      <c r="H4" s="200"/>
      <c r="M4" s="201"/>
      <c r="N4" s="201"/>
      <c r="O4" s="201"/>
      <c r="P4" s="201"/>
      <c r="Q4" s="201"/>
    </row>
    <row r="5" ht="11.25">
      <c r="B5" s="193"/>
    </row>
    <row r="6" spans="1:17" ht="11.25">
      <c r="A6" s="2"/>
      <c r="B6" s="194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3"/>
      <c r="O6" s="3"/>
      <c r="P6" s="3"/>
      <c r="Q6" s="3"/>
    </row>
    <row r="7" spans="1:3" ht="13.5" customHeight="1">
      <c r="A7" s="2"/>
      <c r="B7" s="2"/>
      <c r="C7" s="4" t="s">
        <v>137</v>
      </c>
    </row>
    <row r="8" spans="1:19" s="6" customFormat="1" ht="11.25" customHeight="1">
      <c r="A8" s="231" t="s">
        <v>8</v>
      </c>
      <c r="B8" s="231"/>
      <c r="C8" s="5" t="s">
        <v>145</v>
      </c>
      <c r="D8" s="5" t="s">
        <v>145</v>
      </c>
      <c r="E8" s="5" t="s">
        <v>111</v>
      </c>
      <c r="F8" s="5" t="s">
        <v>113</v>
      </c>
      <c r="G8" s="5" t="s">
        <v>112</v>
      </c>
      <c r="H8" s="5" t="s">
        <v>145</v>
      </c>
      <c r="I8" s="5" t="s">
        <v>111</v>
      </c>
      <c r="J8" s="5" t="s">
        <v>112</v>
      </c>
      <c r="K8" s="5" t="s">
        <v>204</v>
      </c>
      <c r="L8" s="5" t="s">
        <v>204</v>
      </c>
      <c r="M8" s="5" t="s">
        <v>204</v>
      </c>
      <c r="N8" s="5" t="s">
        <v>204</v>
      </c>
      <c r="O8" s="5" t="s">
        <v>204</v>
      </c>
      <c r="P8" s="5" t="s">
        <v>204</v>
      </c>
      <c r="Q8" s="5" t="s">
        <v>204</v>
      </c>
      <c r="R8" s="5" t="s">
        <v>204</v>
      </c>
      <c r="S8" s="5" t="s">
        <v>204</v>
      </c>
    </row>
    <row r="9" spans="1:19" s="6" customFormat="1" ht="11.25">
      <c r="A9" s="231"/>
      <c r="B9" s="231"/>
      <c r="C9" s="5" t="s">
        <v>193</v>
      </c>
      <c r="D9" s="5" t="s">
        <v>194</v>
      </c>
      <c r="E9" s="5" t="s">
        <v>221</v>
      </c>
      <c r="F9" s="5" t="s">
        <v>208</v>
      </c>
      <c r="G9" s="5" t="s">
        <v>209</v>
      </c>
      <c r="H9" s="5" t="s">
        <v>195</v>
      </c>
      <c r="I9" s="5" t="s">
        <v>222</v>
      </c>
      <c r="J9" s="5" t="s">
        <v>211</v>
      </c>
      <c r="K9" s="5" t="s">
        <v>197</v>
      </c>
      <c r="L9" s="5" t="s">
        <v>198</v>
      </c>
      <c r="M9" s="5" t="s">
        <v>203</v>
      </c>
      <c r="N9" s="5" t="s">
        <v>205</v>
      </c>
      <c r="O9" s="5" t="s">
        <v>206</v>
      </c>
      <c r="P9" s="5" t="s">
        <v>210</v>
      </c>
      <c r="Q9" s="5" t="s">
        <v>223</v>
      </c>
      <c r="R9" s="5" t="s">
        <v>223</v>
      </c>
      <c r="S9" s="5" t="s">
        <v>224</v>
      </c>
    </row>
    <row r="10" spans="1:19" s="6" customFormat="1" ht="11.25">
      <c r="A10" s="48"/>
      <c r="B10" s="48" t="s">
        <v>44</v>
      </c>
      <c r="C10" s="5" t="s">
        <v>115</v>
      </c>
      <c r="D10" s="5" t="s">
        <v>115</v>
      </c>
      <c r="E10" s="5" t="s">
        <v>220</v>
      </c>
      <c r="F10" s="5" t="s">
        <v>116</v>
      </c>
      <c r="G10" s="5" t="s">
        <v>118</v>
      </c>
      <c r="H10" s="5" t="s">
        <v>115</v>
      </c>
      <c r="I10" s="5" t="s">
        <v>220</v>
      </c>
      <c r="J10" s="5" t="s">
        <v>118</v>
      </c>
      <c r="K10" s="5" t="s">
        <v>115</v>
      </c>
      <c r="L10" s="5" t="s">
        <v>115</v>
      </c>
      <c r="M10" s="5" t="s">
        <v>115</v>
      </c>
      <c r="N10" s="5" t="s">
        <v>115</v>
      </c>
      <c r="O10" s="5" t="s">
        <v>115</v>
      </c>
      <c r="P10" s="5" t="s">
        <v>115</v>
      </c>
      <c r="Q10" s="5" t="s">
        <v>115</v>
      </c>
      <c r="R10" s="5" t="s">
        <v>115</v>
      </c>
      <c r="S10" s="5" t="s">
        <v>115</v>
      </c>
    </row>
    <row r="11" spans="1:19" s="19" customFormat="1" ht="11.25">
      <c r="A11" s="7" t="s">
        <v>12</v>
      </c>
      <c r="B11" s="57" t="s">
        <v>119</v>
      </c>
      <c r="C11" s="160">
        <f>SUM(C12+C17+C26+C29+C44)</f>
        <v>0</v>
      </c>
      <c r="D11" s="160">
        <f>SUM(D12+D17+D26+D29+D44)</f>
        <v>0</v>
      </c>
      <c r="E11" s="39">
        <f aca="true" t="shared" si="0" ref="E11:J11">SUM(E12+E17+E26+E29+E44)</f>
        <v>0</v>
      </c>
      <c r="F11" s="39">
        <f>SUM(F12+F17+F26+F29+F44)</f>
        <v>0</v>
      </c>
      <c r="G11" s="39">
        <f t="shared" si="0"/>
        <v>0</v>
      </c>
      <c r="H11" s="182">
        <f>SUM(H12+H17+H26+H29+H44)</f>
        <v>0</v>
      </c>
      <c r="I11" s="182">
        <f>SUM(I12+I17+I26+I29+I44)</f>
        <v>0</v>
      </c>
      <c r="J11" s="39">
        <f t="shared" si="0"/>
        <v>0</v>
      </c>
      <c r="K11" s="182">
        <f aca="true" t="shared" si="1" ref="K11:P11">SUM(K12+K17+K26+K29+K44)</f>
        <v>0</v>
      </c>
      <c r="L11" s="182">
        <f t="shared" si="1"/>
        <v>0</v>
      </c>
      <c r="M11" s="182">
        <f t="shared" si="1"/>
        <v>0</v>
      </c>
      <c r="N11" s="182">
        <f t="shared" si="1"/>
        <v>0</v>
      </c>
      <c r="O11" s="182">
        <f t="shared" si="1"/>
        <v>0</v>
      </c>
      <c r="P11" s="182">
        <f t="shared" si="1"/>
        <v>0</v>
      </c>
      <c r="Q11" s="160">
        <f>SUM(Q12+Q17+Q26+Q29+Q44)</f>
        <v>0</v>
      </c>
      <c r="R11" s="160">
        <f>SUM(R12+R17+R26+R29+R44)</f>
        <v>0</v>
      </c>
      <c r="S11" s="160">
        <f>SUM(S12+S17+S26+S29+S44)</f>
        <v>0</v>
      </c>
    </row>
    <row r="12" spans="1:19" s="2" customFormat="1" ht="11.25">
      <c r="A12" s="8" t="s">
        <v>13</v>
      </c>
      <c r="B12" s="42" t="s">
        <v>7</v>
      </c>
      <c r="C12" s="9">
        <f aca="true" t="shared" si="2" ref="C12:J12">SUM(C13:C16)</f>
        <v>0</v>
      </c>
      <c r="D12" s="156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183">
        <f t="shared" si="2"/>
        <v>0</v>
      </c>
      <c r="I12" s="183">
        <f t="shared" si="2"/>
        <v>0</v>
      </c>
      <c r="J12" s="9">
        <f t="shared" si="2"/>
        <v>0</v>
      </c>
      <c r="K12" s="183">
        <f aca="true" t="shared" si="3" ref="K12:P12">SUM(K13:K16)</f>
        <v>0</v>
      </c>
      <c r="L12" s="183">
        <f t="shared" si="3"/>
        <v>0</v>
      </c>
      <c r="M12" s="183">
        <f t="shared" si="3"/>
        <v>0</v>
      </c>
      <c r="N12" s="183">
        <f t="shared" si="3"/>
        <v>0</v>
      </c>
      <c r="O12" s="183">
        <f t="shared" si="3"/>
        <v>0</v>
      </c>
      <c r="P12" s="183">
        <f t="shared" si="3"/>
        <v>0</v>
      </c>
      <c r="Q12" s="156">
        <f>SUM(Q13:Q16)</f>
        <v>0</v>
      </c>
      <c r="R12" s="156">
        <f>SUM(R13:R16)</f>
        <v>0</v>
      </c>
      <c r="S12" s="156">
        <f>SUM(S13:S16)</f>
        <v>0</v>
      </c>
    </row>
    <row r="13" spans="1:19" ht="11.25">
      <c r="A13" s="10">
        <v>1</v>
      </c>
      <c r="B13" s="49" t="s">
        <v>45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2"/>
      <c r="Q13" s="12"/>
      <c r="R13" s="12"/>
      <c r="S13" s="12"/>
    </row>
    <row r="14" spans="1:21" ht="11.25">
      <c r="A14" s="10">
        <v>2</v>
      </c>
      <c r="B14" s="49" t="s">
        <v>0</v>
      </c>
      <c r="C14" s="161"/>
      <c r="D14" s="161"/>
      <c r="E14" s="212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2"/>
      <c r="Q14" s="12"/>
      <c r="R14" s="12"/>
      <c r="S14" s="12"/>
      <c r="T14" s="36"/>
      <c r="U14" s="36"/>
    </row>
    <row r="15" spans="1:19" ht="11.25">
      <c r="A15" s="10">
        <v>3</v>
      </c>
      <c r="B15" s="50" t="s">
        <v>1</v>
      </c>
      <c r="C15" s="161"/>
      <c r="D15" s="161"/>
      <c r="E15" s="212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2"/>
      <c r="Q15" s="12"/>
      <c r="R15" s="12"/>
      <c r="S15" s="12"/>
    </row>
    <row r="16" spans="1:19" ht="11.25">
      <c r="A16" s="10">
        <v>5</v>
      </c>
      <c r="B16" s="51" t="s">
        <v>100</v>
      </c>
      <c r="C16" s="161"/>
      <c r="D16" s="161"/>
      <c r="E16" s="212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2"/>
      <c r="Q16" s="12"/>
      <c r="R16" s="12"/>
      <c r="S16" s="12"/>
    </row>
    <row r="17" spans="1:19" s="19" customFormat="1" ht="11.25">
      <c r="A17" s="8" t="s">
        <v>14</v>
      </c>
      <c r="B17" s="58" t="s">
        <v>120</v>
      </c>
      <c r="C17" s="156">
        <f>C18+C24+C25</f>
        <v>0</v>
      </c>
      <c r="D17" s="156">
        <f aca="true" t="shared" si="4" ref="D17:S17">D18+D24+D25</f>
        <v>0</v>
      </c>
      <c r="E17" s="156">
        <f t="shared" si="4"/>
        <v>0</v>
      </c>
      <c r="F17" s="156">
        <f t="shared" si="4"/>
        <v>0</v>
      </c>
      <c r="G17" s="156">
        <f t="shared" si="4"/>
        <v>0</v>
      </c>
      <c r="H17" s="156">
        <f t="shared" si="4"/>
        <v>0</v>
      </c>
      <c r="I17" s="156">
        <f t="shared" si="4"/>
        <v>0</v>
      </c>
      <c r="J17" s="156">
        <f t="shared" si="4"/>
        <v>0</v>
      </c>
      <c r="K17" s="156">
        <f t="shared" si="4"/>
        <v>0</v>
      </c>
      <c r="L17" s="156">
        <f t="shared" si="4"/>
        <v>0</v>
      </c>
      <c r="M17" s="156">
        <f t="shared" si="4"/>
        <v>0</v>
      </c>
      <c r="N17" s="156">
        <f t="shared" si="4"/>
        <v>0</v>
      </c>
      <c r="O17" s="156">
        <f t="shared" si="4"/>
        <v>0</v>
      </c>
      <c r="P17" s="156">
        <f t="shared" si="4"/>
        <v>0</v>
      </c>
      <c r="Q17" s="156">
        <f t="shared" si="4"/>
        <v>0</v>
      </c>
      <c r="R17" s="156">
        <f t="shared" si="4"/>
        <v>0</v>
      </c>
      <c r="S17" s="156">
        <f t="shared" si="4"/>
        <v>0</v>
      </c>
    </row>
    <row r="18" spans="1:19" ht="11.25">
      <c r="A18" s="17">
        <v>1</v>
      </c>
      <c r="B18" s="50" t="s">
        <v>39</v>
      </c>
      <c r="C18" s="173">
        <f>SUM(C19:C23)</f>
        <v>0</v>
      </c>
      <c r="D18" s="173">
        <f aca="true" t="shared" si="5" ref="D18:S18">SUM(D19:D23)</f>
        <v>0</v>
      </c>
      <c r="E18" s="173">
        <f t="shared" si="5"/>
        <v>0</v>
      </c>
      <c r="F18" s="173">
        <f t="shared" si="5"/>
        <v>0</v>
      </c>
      <c r="G18" s="173">
        <f t="shared" si="5"/>
        <v>0</v>
      </c>
      <c r="H18" s="173">
        <f t="shared" si="5"/>
        <v>0</v>
      </c>
      <c r="I18" s="173">
        <f t="shared" si="5"/>
        <v>0</v>
      </c>
      <c r="J18" s="173">
        <f t="shared" si="5"/>
        <v>0</v>
      </c>
      <c r="K18" s="173">
        <f t="shared" si="5"/>
        <v>0</v>
      </c>
      <c r="L18" s="173">
        <f t="shared" si="5"/>
        <v>0</v>
      </c>
      <c r="M18" s="173">
        <f t="shared" si="5"/>
        <v>0</v>
      </c>
      <c r="N18" s="173">
        <f t="shared" si="5"/>
        <v>0</v>
      </c>
      <c r="O18" s="173">
        <f t="shared" si="5"/>
        <v>0</v>
      </c>
      <c r="P18" s="173">
        <f t="shared" si="5"/>
        <v>0</v>
      </c>
      <c r="Q18" s="173">
        <f t="shared" si="5"/>
        <v>0</v>
      </c>
      <c r="R18" s="173">
        <f t="shared" si="5"/>
        <v>0</v>
      </c>
      <c r="S18" s="173">
        <f t="shared" si="5"/>
        <v>0</v>
      </c>
    </row>
    <row r="19" spans="1:19" ht="11.25">
      <c r="A19" s="10"/>
      <c r="B19" s="49" t="s">
        <v>101</v>
      </c>
      <c r="C19" s="173"/>
      <c r="D19" s="173"/>
      <c r="E19" s="173"/>
      <c r="F19" s="173"/>
      <c r="G19" s="173"/>
      <c r="H19" s="173"/>
      <c r="I19" s="173"/>
      <c r="J19" s="173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1:19" ht="11.25">
      <c r="A20" s="10"/>
      <c r="B20" s="49" t="s">
        <v>102</v>
      </c>
      <c r="C20" s="173"/>
      <c r="D20" s="173"/>
      <c r="E20" s="173"/>
      <c r="F20" s="173"/>
      <c r="G20" s="173"/>
      <c r="H20" s="173"/>
      <c r="I20" s="173"/>
      <c r="J20" s="173"/>
      <c r="K20" s="161"/>
      <c r="L20" s="161"/>
      <c r="M20" s="161"/>
      <c r="N20" s="161"/>
      <c r="O20" s="161"/>
      <c r="P20" s="161"/>
      <c r="Q20" s="161"/>
      <c r="R20" s="161"/>
      <c r="S20" s="161"/>
    </row>
    <row r="21" spans="1:20" ht="11.25">
      <c r="A21" s="10"/>
      <c r="B21" s="50" t="s">
        <v>57</v>
      </c>
      <c r="C21" s="173"/>
      <c r="D21" s="173"/>
      <c r="E21" s="173"/>
      <c r="F21" s="173"/>
      <c r="G21" s="173"/>
      <c r="H21" s="173"/>
      <c r="I21" s="173"/>
      <c r="J21" s="173"/>
      <c r="K21" s="161"/>
      <c r="L21" s="161"/>
      <c r="M21" s="161"/>
      <c r="N21" s="161"/>
      <c r="O21" s="161"/>
      <c r="P21" s="161"/>
      <c r="Q21" s="161"/>
      <c r="R21" s="161"/>
      <c r="S21" s="161"/>
      <c r="T21" s="36"/>
    </row>
    <row r="22" spans="1:19" ht="11.25">
      <c r="A22" s="10"/>
      <c r="B22" s="50" t="s">
        <v>58</v>
      </c>
      <c r="C22" s="173"/>
      <c r="D22" s="173"/>
      <c r="E22" s="173"/>
      <c r="F22" s="173"/>
      <c r="G22" s="173"/>
      <c r="H22" s="173"/>
      <c r="I22" s="173"/>
      <c r="J22" s="173"/>
      <c r="K22" s="161"/>
      <c r="L22" s="161"/>
      <c r="M22" s="161"/>
      <c r="N22" s="161"/>
      <c r="O22" s="161"/>
      <c r="P22" s="161"/>
      <c r="Q22" s="161"/>
      <c r="R22" s="161"/>
      <c r="S22" s="161"/>
    </row>
    <row r="23" spans="1:19" ht="11.25">
      <c r="A23" s="10"/>
      <c r="B23" s="50" t="s">
        <v>59</v>
      </c>
      <c r="C23" s="161"/>
      <c r="D23" s="173"/>
      <c r="E23" s="173"/>
      <c r="F23" s="173"/>
      <c r="G23" s="173"/>
      <c r="H23" s="173"/>
      <c r="I23" s="173"/>
      <c r="J23" s="173"/>
      <c r="K23" s="161"/>
      <c r="L23" s="161"/>
      <c r="M23" s="161"/>
      <c r="N23" s="161"/>
      <c r="O23" s="161"/>
      <c r="P23" s="161"/>
      <c r="Q23" s="161"/>
      <c r="R23" s="161"/>
      <c r="S23" s="161"/>
    </row>
    <row r="24" spans="1:2" ht="11.25">
      <c r="A24" s="10">
        <v>2</v>
      </c>
      <c r="B24" s="49" t="s">
        <v>46</v>
      </c>
    </row>
    <row r="25" spans="1:19" ht="11.25">
      <c r="A25" s="10">
        <v>3</v>
      </c>
      <c r="B25" s="49" t="s">
        <v>47</v>
      </c>
      <c r="C25" s="161"/>
      <c r="D25" s="161"/>
      <c r="E25" s="173"/>
      <c r="F25" s="173"/>
      <c r="G25" s="173"/>
      <c r="H25" s="161"/>
      <c r="I25" s="173"/>
      <c r="J25" s="173"/>
      <c r="K25" s="161"/>
      <c r="L25" s="161"/>
      <c r="M25" s="161"/>
      <c r="N25" s="161"/>
      <c r="O25" s="161"/>
      <c r="P25" s="12"/>
      <c r="Q25" s="12"/>
      <c r="R25" s="12"/>
      <c r="S25" s="12"/>
    </row>
    <row r="26" spans="1:19" s="4" customFormat="1" ht="11.25">
      <c r="A26" s="40" t="s">
        <v>15</v>
      </c>
      <c r="B26" s="58" t="s">
        <v>121</v>
      </c>
      <c r="C26" s="156">
        <f>SUM(C27:C28)</f>
        <v>0</v>
      </c>
      <c r="D26" s="156">
        <f>SUM(D27:D28)</f>
        <v>0</v>
      </c>
      <c r="E26" s="58">
        <f aca="true" t="shared" si="6" ref="E26:Q26">SUM(E27:E28)</f>
        <v>0</v>
      </c>
      <c r="F26" s="58">
        <v>0</v>
      </c>
      <c r="G26" s="58">
        <f t="shared" si="6"/>
        <v>0</v>
      </c>
      <c r="H26" s="156">
        <f>SUM(H27:H28)</f>
        <v>0</v>
      </c>
      <c r="I26" s="58">
        <f t="shared" si="6"/>
        <v>0</v>
      </c>
      <c r="J26" s="58">
        <f t="shared" si="6"/>
        <v>0</v>
      </c>
      <c r="K26" s="156">
        <f t="shared" si="6"/>
        <v>0</v>
      </c>
      <c r="L26" s="156">
        <f t="shared" si="6"/>
        <v>0</v>
      </c>
      <c r="M26" s="156">
        <f t="shared" si="6"/>
        <v>0</v>
      </c>
      <c r="N26" s="156">
        <f t="shared" si="6"/>
        <v>0</v>
      </c>
      <c r="O26" s="156">
        <f t="shared" si="6"/>
        <v>0</v>
      </c>
      <c r="P26" s="9">
        <f t="shared" si="6"/>
        <v>0</v>
      </c>
      <c r="Q26" s="9">
        <f t="shared" si="6"/>
        <v>0</v>
      </c>
      <c r="R26" s="9">
        <f>SUM(R27:R28)</f>
        <v>0</v>
      </c>
      <c r="S26" s="9">
        <f>SUM(S27:S28)</f>
        <v>0</v>
      </c>
    </row>
    <row r="27" spans="1:19" ht="11.25">
      <c r="A27" s="10">
        <v>1</v>
      </c>
      <c r="B27" s="50" t="s">
        <v>48</v>
      </c>
      <c r="C27" s="161"/>
      <c r="D27" s="161"/>
      <c r="E27" s="173"/>
      <c r="F27" s="173"/>
      <c r="G27" s="173"/>
      <c r="H27" s="161"/>
      <c r="I27" s="173"/>
      <c r="J27" s="173"/>
      <c r="K27" s="161"/>
      <c r="L27" s="161"/>
      <c r="M27" s="161"/>
      <c r="N27" s="161"/>
      <c r="O27" s="161"/>
      <c r="P27" s="12"/>
      <c r="Q27" s="12"/>
      <c r="R27" s="12"/>
      <c r="S27" s="12"/>
    </row>
    <row r="28" spans="1:19" ht="11.25">
      <c r="A28" s="10">
        <v>2</v>
      </c>
      <c r="B28" s="50" t="s">
        <v>49</v>
      </c>
      <c r="C28" s="161"/>
      <c r="D28" s="161"/>
      <c r="E28" s="173"/>
      <c r="F28" s="173"/>
      <c r="G28" s="173"/>
      <c r="H28" s="161"/>
      <c r="I28" s="173"/>
      <c r="J28" s="173"/>
      <c r="K28" s="161"/>
      <c r="L28" s="161"/>
      <c r="M28" s="161"/>
      <c r="N28" s="161"/>
      <c r="O28" s="161"/>
      <c r="P28" s="12"/>
      <c r="Q28" s="12"/>
      <c r="R28" s="12"/>
      <c r="S28" s="12"/>
    </row>
    <row r="29" spans="1:20" s="19" customFormat="1" ht="11.25">
      <c r="A29" s="40" t="s">
        <v>31</v>
      </c>
      <c r="B29" s="58" t="s">
        <v>122</v>
      </c>
      <c r="C29" s="156">
        <f>C30+C31+C32+C43</f>
        <v>0</v>
      </c>
      <c r="D29" s="156">
        <f>D30+D31+D32+D43</f>
        <v>0</v>
      </c>
      <c r="E29" s="156">
        <f aca="true" t="shared" si="7" ref="E29:Q29">E30+E31+E32+E43</f>
        <v>0</v>
      </c>
      <c r="F29" s="156">
        <v>0</v>
      </c>
      <c r="G29" s="156">
        <f t="shared" si="7"/>
        <v>0</v>
      </c>
      <c r="H29" s="156">
        <f>H30+H31+H32+H43</f>
        <v>0</v>
      </c>
      <c r="I29" s="156">
        <f t="shared" si="7"/>
        <v>0</v>
      </c>
      <c r="J29" s="156">
        <f t="shared" si="7"/>
        <v>0</v>
      </c>
      <c r="K29" s="156">
        <f t="shared" si="7"/>
        <v>0</v>
      </c>
      <c r="L29" s="156">
        <f t="shared" si="7"/>
        <v>0</v>
      </c>
      <c r="M29" s="156">
        <f t="shared" si="7"/>
        <v>0</v>
      </c>
      <c r="N29" s="156">
        <f t="shared" si="7"/>
        <v>0</v>
      </c>
      <c r="O29" s="156">
        <f t="shared" si="7"/>
        <v>0</v>
      </c>
      <c r="P29" s="9">
        <f>P30+P31+P32+P43</f>
        <v>0</v>
      </c>
      <c r="Q29" s="9">
        <f t="shared" si="7"/>
        <v>0</v>
      </c>
      <c r="R29" s="9">
        <f>R30+R31+R32+R43</f>
        <v>0</v>
      </c>
      <c r="S29" s="9">
        <f>S30+S31+S32+S43</f>
        <v>0</v>
      </c>
      <c r="T29" s="132"/>
    </row>
    <row r="30" spans="1:19" ht="11.25">
      <c r="A30" s="10">
        <v>1</v>
      </c>
      <c r="B30" s="50" t="s">
        <v>50</v>
      </c>
      <c r="C30" s="161"/>
      <c r="D30" s="161"/>
      <c r="E30" s="173"/>
      <c r="F30" s="173"/>
      <c r="G30" s="173"/>
      <c r="H30" s="161"/>
      <c r="I30" s="173"/>
      <c r="J30" s="173"/>
      <c r="K30" s="161"/>
      <c r="L30" s="161"/>
      <c r="M30" s="161"/>
      <c r="N30" s="161"/>
      <c r="O30" s="161"/>
      <c r="P30" s="12"/>
      <c r="Q30" s="12"/>
      <c r="R30" s="12"/>
      <c r="S30" s="12"/>
    </row>
    <row r="31" spans="1:19" s="46" customFormat="1" ht="11.25">
      <c r="A31" s="10">
        <v>2</v>
      </c>
      <c r="B31" s="49" t="s">
        <v>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8"/>
      <c r="Q31" s="18"/>
      <c r="R31" s="18"/>
      <c r="S31" s="18"/>
    </row>
    <row r="32" spans="1:19" s="46" customFormat="1" ht="11.25">
      <c r="A32" s="14">
        <v>3</v>
      </c>
      <c r="B32" s="52" t="s">
        <v>123</v>
      </c>
      <c r="C32" s="173">
        <f>C33+C38</f>
        <v>0</v>
      </c>
      <c r="D32" s="173">
        <f>D33+D38</f>
        <v>0</v>
      </c>
      <c r="E32" s="173">
        <f aca="true" t="shared" si="8" ref="E32:Q32">E33+E38</f>
        <v>0</v>
      </c>
      <c r="F32" s="173">
        <v>0</v>
      </c>
      <c r="G32" s="173">
        <f t="shared" si="8"/>
        <v>0</v>
      </c>
      <c r="H32" s="173">
        <f>H33+H38</f>
        <v>0</v>
      </c>
      <c r="I32" s="173">
        <f t="shared" si="8"/>
        <v>0</v>
      </c>
      <c r="J32" s="173">
        <f t="shared" si="8"/>
        <v>0</v>
      </c>
      <c r="K32" s="173">
        <f t="shared" si="8"/>
        <v>0</v>
      </c>
      <c r="L32" s="173">
        <f t="shared" si="8"/>
        <v>0</v>
      </c>
      <c r="M32" s="173">
        <f t="shared" si="8"/>
        <v>0</v>
      </c>
      <c r="N32" s="173">
        <f t="shared" si="8"/>
        <v>0</v>
      </c>
      <c r="O32" s="173">
        <f t="shared" si="8"/>
        <v>0</v>
      </c>
      <c r="P32" s="18">
        <f>P33+P38</f>
        <v>0</v>
      </c>
      <c r="Q32" s="18">
        <f t="shared" si="8"/>
        <v>0</v>
      </c>
      <c r="R32" s="18">
        <f>R33+R38</f>
        <v>0</v>
      </c>
      <c r="S32" s="18">
        <f>S33+S38</f>
        <v>0</v>
      </c>
    </row>
    <row r="33" spans="1:19" s="46" customFormat="1" ht="11.25">
      <c r="A33" s="14"/>
      <c r="B33" s="49" t="s">
        <v>124</v>
      </c>
      <c r="C33" s="173">
        <f>SUM(C34:C37)</f>
        <v>0</v>
      </c>
      <c r="D33" s="173">
        <f>SUM(D34:D37)</f>
        <v>0</v>
      </c>
      <c r="E33" s="173">
        <f aca="true" t="shared" si="9" ref="E33:Q33">SUM(E34:E37)</f>
        <v>0</v>
      </c>
      <c r="F33" s="173">
        <v>0</v>
      </c>
      <c r="G33" s="173">
        <f t="shared" si="9"/>
        <v>0</v>
      </c>
      <c r="H33" s="173">
        <f>SUM(H34:H37)</f>
        <v>0</v>
      </c>
      <c r="I33" s="173">
        <f t="shared" si="9"/>
        <v>0</v>
      </c>
      <c r="J33" s="173">
        <f t="shared" si="9"/>
        <v>0</v>
      </c>
      <c r="K33" s="173">
        <f t="shared" si="9"/>
        <v>0</v>
      </c>
      <c r="L33" s="173">
        <f t="shared" si="9"/>
        <v>0</v>
      </c>
      <c r="M33" s="173">
        <f t="shared" si="9"/>
        <v>0</v>
      </c>
      <c r="N33" s="173">
        <f t="shared" si="9"/>
        <v>0</v>
      </c>
      <c r="O33" s="173">
        <f t="shared" si="9"/>
        <v>0</v>
      </c>
      <c r="P33" s="18">
        <f>SUM(P34:P37)</f>
        <v>0</v>
      </c>
      <c r="Q33" s="18">
        <f t="shared" si="9"/>
        <v>0</v>
      </c>
      <c r="R33" s="18">
        <f>SUM(R34:R37)</f>
        <v>0</v>
      </c>
      <c r="S33" s="18">
        <f>SUM(S34:S37)</f>
        <v>0</v>
      </c>
    </row>
    <row r="34" spans="1:19" s="46" customFormat="1" ht="11.25">
      <c r="A34" s="10"/>
      <c r="B34" s="49" t="s">
        <v>52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8"/>
      <c r="Q34" s="18"/>
      <c r="R34" s="18"/>
      <c r="S34" s="18"/>
    </row>
    <row r="35" spans="1:19" s="46" customFormat="1" ht="11.25">
      <c r="A35" s="10"/>
      <c r="B35" s="49" t="s">
        <v>53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8"/>
      <c r="Q35" s="18"/>
      <c r="R35" s="18"/>
      <c r="S35" s="18"/>
    </row>
    <row r="36" spans="1:19" s="46" customFormat="1" ht="11.25">
      <c r="A36" s="10"/>
      <c r="B36" s="49" t="s">
        <v>54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8"/>
      <c r="Q36" s="18"/>
      <c r="R36" s="18"/>
      <c r="S36" s="18"/>
    </row>
    <row r="37" spans="1:19" s="46" customFormat="1" ht="11.25">
      <c r="A37" s="10"/>
      <c r="B37" s="49" t="s">
        <v>55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8"/>
      <c r="Q37" s="18"/>
      <c r="R37" s="18"/>
      <c r="S37" s="18"/>
    </row>
    <row r="38" spans="1:19" s="46" customFormat="1" ht="11.25">
      <c r="A38" s="10"/>
      <c r="B38" s="49" t="s">
        <v>106</v>
      </c>
      <c r="C38" s="173">
        <f>SUM(C39:C42)</f>
        <v>0</v>
      </c>
      <c r="D38" s="173">
        <f>SUM(D39:D42)</f>
        <v>0</v>
      </c>
      <c r="E38" s="173">
        <f aca="true" t="shared" si="10" ref="E38:Q38">SUM(E39:E42)</f>
        <v>0</v>
      </c>
      <c r="F38" s="173">
        <v>0</v>
      </c>
      <c r="G38" s="173">
        <f t="shared" si="10"/>
        <v>0</v>
      </c>
      <c r="H38" s="173">
        <f>SUM(H39:H42)</f>
        <v>0</v>
      </c>
      <c r="I38" s="173">
        <f t="shared" si="10"/>
        <v>0</v>
      </c>
      <c r="J38" s="173">
        <f t="shared" si="10"/>
        <v>0</v>
      </c>
      <c r="K38" s="173">
        <f t="shared" si="10"/>
        <v>0</v>
      </c>
      <c r="L38" s="173">
        <f t="shared" si="10"/>
        <v>0</v>
      </c>
      <c r="M38" s="173">
        <f t="shared" si="10"/>
        <v>0</v>
      </c>
      <c r="N38" s="173">
        <f t="shared" si="10"/>
        <v>0</v>
      </c>
      <c r="O38" s="173">
        <f t="shared" si="10"/>
        <v>0</v>
      </c>
      <c r="P38" s="18">
        <f>SUM(P39:P42)</f>
        <v>0</v>
      </c>
      <c r="Q38" s="18">
        <f t="shared" si="10"/>
        <v>0</v>
      </c>
      <c r="R38" s="18">
        <f>SUM(R39:R42)</f>
        <v>0</v>
      </c>
      <c r="S38" s="18">
        <f>SUM(S39:S42)</f>
        <v>0</v>
      </c>
    </row>
    <row r="39" spans="1:19" ht="11.25">
      <c r="A39" s="10"/>
      <c r="B39" s="49" t="s">
        <v>52</v>
      </c>
      <c r="C39" s="161"/>
      <c r="D39" s="161"/>
      <c r="E39" s="173"/>
      <c r="F39" s="173"/>
      <c r="G39" s="173"/>
      <c r="H39" s="161"/>
      <c r="I39" s="173"/>
      <c r="J39" s="173"/>
      <c r="K39" s="161"/>
      <c r="L39" s="161"/>
      <c r="M39" s="161"/>
      <c r="N39" s="161"/>
      <c r="O39" s="161"/>
      <c r="P39" s="12"/>
      <c r="Q39" s="12"/>
      <c r="R39" s="12"/>
      <c r="S39" s="12"/>
    </row>
    <row r="40" spans="1:19" ht="11.25">
      <c r="A40" s="10"/>
      <c r="B40" s="49" t="s">
        <v>53</v>
      </c>
      <c r="C40" s="161"/>
      <c r="D40" s="161"/>
      <c r="E40" s="173"/>
      <c r="F40" s="173"/>
      <c r="G40" s="173"/>
      <c r="H40" s="161"/>
      <c r="I40" s="173"/>
      <c r="J40" s="173"/>
      <c r="K40" s="161"/>
      <c r="L40" s="161"/>
      <c r="M40" s="161"/>
      <c r="N40" s="161"/>
      <c r="O40" s="161"/>
      <c r="P40" s="12"/>
      <c r="Q40" s="12"/>
      <c r="R40" s="12"/>
      <c r="S40" s="12"/>
    </row>
    <row r="41" spans="1:19" ht="11.25">
      <c r="A41" s="10"/>
      <c r="B41" s="49" t="s">
        <v>54</v>
      </c>
      <c r="C41" s="161"/>
      <c r="D41" s="161"/>
      <c r="E41" s="173"/>
      <c r="F41" s="173"/>
      <c r="G41" s="173"/>
      <c r="H41" s="161"/>
      <c r="I41" s="173"/>
      <c r="J41" s="173"/>
      <c r="K41" s="161"/>
      <c r="L41" s="161"/>
      <c r="M41" s="161"/>
      <c r="N41" s="161"/>
      <c r="O41" s="161"/>
      <c r="P41" s="12"/>
      <c r="Q41" s="12"/>
      <c r="R41" s="12"/>
      <c r="S41" s="12"/>
    </row>
    <row r="42" spans="1:19" ht="11.25">
      <c r="A42" s="10"/>
      <c r="B42" s="49" t="s">
        <v>55</v>
      </c>
      <c r="C42" s="161"/>
      <c r="D42" s="161"/>
      <c r="E42" s="173"/>
      <c r="F42" s="173"/>
      <c r="G42" s="173"/>
      <c r="H42" s="161"/>
      <c r="I42" s="173"/>
      <c r="J42" s="173"/>
      <c r="K42" s="161"/>
      <c r="L42" s="161"/>
      <c r="M42" s="161"/>
      <c r="N42" s="161"/>
      <c r="O42" s="161"/>
      <c r="P42" s="12"/>
      <c r="Q42" s="12"/>
      <c r="R42" s="12"/>
      <c r="S42" s="12"/>
    </row>
    <row r="43" spans="1:19" ht="11.25">
      <c r="A43" s="10">
        <v>4</v>
      </c>
      <c r="B43" s="50" t="s">
        <v>56</v>
      </c>
      <c r="C43" s="161"/>
      <c r="D43" s="161"/>
      <c r="E43" s="173"/>
      <c r="F43" s="173"/>
      <c r="G43" s="173"/>
      <c r="H43" s="161"/>
      <c r="I43" s="173"/>
      <c r="J43" s="173"/>
      <c r="K43" s="161"/>
      <c r="L43" s="161"/>
      <c r="M43" s="161"/>
      <c r="N43" s="161"/>
      <c r="O43" s="161"/>
      <c r="P43" s="12"/>
      <c r="Q43" s="12"/>
      <c r="R43" s="12"/>
      <c r="S43" s="12"/>
    </row>
    <row r="44" spans="1:19" s="4" customFormat="1" ht="22.5">
      <c r="A44" s="58" t="s">
        <v>37</v>
      </c>
      <c r="B44" s="58" t="s">
        <v>125</v>
      </c>
      <c r="C44" s="156">
        <f>SUM(C45:C46)</f>
        <v>0</v>
      </c>
      <c r="D44" s="156">
        <f>SUM(D45:D46)</f>
        <v>0</v>
      </c>
      <c r="E44" s="156">
        <f aca="true" t="shared" si="11" ref="E44:Q44">SUM(E45:E46)</f>
        <v>0</v>
      </c>
      <c r="F44" s="156">
        <v>0</v>
      </c>
      <c r="G44" s="156">
        <f t="shared" si="11"/>
        <v>0</v>
      </c>
      <c r="H44" s="156">
        <f>SUM(H45:H46)</f>
        <v>0</v>
      </c>
      <c r="I44" s="156">
        <f t="shared" si="11"/>
        <v>0</v>
      </c>
      <c r="J44" s="156">
        <f t="shared" si="11"/>
        <v>0</v>
      </c>
      <c r="K44" s="156">
        <f t="shared" si="11"/>
        <v>0</v>
      </c>
      <c r="L44" s="156">
        <f t="shared" si="11"/>
        <v>0</v>
      </c>
      <c r="M44" s="156">
        <f t="shared" si="11"/>
        <v>0</v>
      </c>
      <c r="N44" s="156">
        <f t="shared" si="11"/>
        <v>0</v>
      </c>
      <c r="O44" s="156">
        <f t="shared" si="11"/>
        <v>0</v>
      </c>
      <c r="P44" s="9">
        <f t="shared" si="11"/>
        <v>0</v>
      </c>
      <c r="Q44" s="9">
        <f t="shared" si="11"/>
        <v>0</v>
      </c>
      <c r="R44" s="9">
        <f>SUM(R45:R46)</f>
        <v>0</v>
      </c>
      <c r="S44" s="9">
        <f>SUM(S45:S46)</f>
        <v>0</v>
      </c>
    </row>
    <row r="45" spans="1:19" ht="11.25">
      <c r="A45" s="10">
        <v>1</v>
      </c>
      <c r="B45" s="50" t="s">
        <v>51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2"/>
      <c r="Q45" s="12"/>
      <c r="R45" s="12"/>
      <c r="S45" s="12"/>
    </row>
    <row r="46" spans="1:19" ht="11.25">
      <c r="A46" s="10">
        <v>2</v>
      </c>
      <c r="B46" s="50" t="s">
        <v>4</v>
      </c>
      <c r="C46" s="161"/>
      <c r="D46" s="161"/>
      <c r="E46" s="173"/>
      <c r="F46" s="173"/>
      <c r="G46" s="173"/>
      <c r="H46" s="161"/>
      <c r="I46" s="173"/>
      <c r="J46" s="173"/>
      <c r="K46" s="161"/>
      <c r="L46" s="161"/>
      <c r="M46" s="161"/>
      <c r="N46" s="161"/>
      <c r="O46" s="161"/>
      <c r="P46" s="12"/>
      <c r="Q46" s="12"/>
      <c r="R46" s="12"/>
      <c r="S46" s="12"/>
    </row>
    <row r="47" spans="1:20" s="19" customFormat="1" ht="11.25">
      <c r="A47" s="45" t="s">
        <v>16</v>
      </c>
      <c r="B47" s="57" t="s">
        <v>126</v>
      </c>
      <c r="C47" s="160">
        <f>C48+C54+C67+C84</f>
        <v>0</v>
      </c>
      <c r="D47" s="160">
        <f>D48+D54+D67+D84</f>
        <v>0</v>
      </c>
      <c r="E47" s="160">
        <f aca="true" t="shared" si="12" ref="E47:Q47">E48+E54+E67+E84</f>
        <v>0</v>
      </c>
      <c r="F47" s="160">
        <v>15823.000000000002</v>
      </c>
      <c r="G47" s="160">
        <f t="shared" si="12"/>
        <v>2300</v>
      </c>
      <c r="H47" s="160">
        <f>H48+H54+H67+H84</f>
        <v>0</v>
      </c>
      <c r="I47" s="160">
        <f t="shared" si="12"/>
        <v>2800</v>
      </c>
      <c r="J47" s="160">
        <f t="shared" si="12"/>
        <v>0</v>
      </c>
      <c r="K47" s="160">
        <f t="shared" si="12"/>
        <v>0</v>
      </c>
      <c r="L47" s="160">
        <f t="shared" si="12"/>
        <v>0</v>
      </c>
      <c r="M47" s="160">
        <f t="shared" si="12"/>
        <v>0</v>
      </c>
      <c r="N47" s="160">
        <f t="shared" si="12"/>
        <v>0</v>
      </c>
      <c r="O47" s="160">
        <f t="shared" si="12"/>
        <v>0</v>
      </c>
      <c r="P47" s="39">
        <f>P48+P54+P67+P84</f>
        <v>0</v>
      </c>
      <c r="Q47" s="39">
        <f t="shared" si="12"/>
        <v>0</v>
      </c>
      <c r="R47" s="39">
        <f>R48+R54+R67+R84</f>
        <v>0</v>
      </c>
      <c r="S47" s="39">
        <f>S48+S54+S67+S84</f>
        <v>0</v>
      </c>
      <c r="T47" s="132"/>
    </row>
    <row r="48" spans="1:20" s="19" customFormat="1" ht="11.25">
      <c r="A48" s="58" t="s">
        <v>13</v>
      </c>
      <c r="B48" s="58" t="s">
        <v>127</v>
      </c>
      <c r="C48" s="156">
        <f>SUM(C49:C53)</f>
        <v>0</v>
      </c>
      <c r="D48" s="156">
        <f>SUM(D49:D53)</f>
        <v>0</v>
      </c>
      <c r="E48" s="156">
        <f aca="true" t="shared" si="13" ref="E48:Q48">SUM(E49:E53)</f>
        <v>0</v>
      </c>
      <c r="F48" s="156">
        <v>0</v>
      </c>
      <c r="G48" s="156">
        <f t="shared" si="13"/>
        <v>0</v>
      </c>
      <c r="H48" s="156">
        <f>SUM(H49:H53)</f>
        <v>0</v>
      </c>
      <c r="I48" s="156">
        <f t="shared" si="13"/>
        <v>0</v>
      </c>
      <c r="J48" s="156">
        <f t="shared" si="13"/>
        <v>0</v>
      </c>
      <c r="K48" s="156">
        <f t="shared" si="13"/>
        <v>0</v>
      </c>
      <c r="L48" s="156">
        <f t="shared" si="13"/>
        <v>0</v>
      </c>
      <c r="M48" s="156">
        <f t="shared" si="13"/>
        <v>0</v>
      </c>
      <c r="N48" s="156">
        <f t="shared" si="13"/>
        <v>0</v>
      </c>
      <c r="O48" s="156">
        <f t="shared" si="13"/>
        <v>0</v>
      </c>
      <c r="P48" s="9">
        <f t="shared" si="13"/>
        <v>0</v>
      </c>
      <c r="Q48" s="9">
        <f t="shared" si="13"/>
        <v>0</v>
      </c>
      <c r="R48" s="9">
        <f>SUM(R49:R53)</f>
        <v>0</v>
      </c>
      <c r="S48" s="9">
        <f>SUM(S49:S53)</f>
        <v>0</v>
      </c>
      <c r="T48" s="132"/>
    </row>
    <row r="49" spans="1:20" ht="11.25">
      <c r="A49" s="10">
        <v>1</v>
      </c>
      <c r="B49" s="50" t="s">
        <v>2</v>
      </c>
      <c r="C49" s="161"/>
      <c r="D49" s="161"/>
      <c r="E49" s="173"/>
      <c r="F49" s="173"/>
      <c r="G49" s="173"/>
      <c r="H49" s="161"/>
      <c r="I49" s="173"/>
      <c r="J49" s="173"/>
      <c r="K49" s="161"/>
      <c r="L49" s="161"/>
      <c r="M49" s="161"/>
      <c r="N49" s="161"/>
      <c r="O49" s="161"/>
      <c r="P49" s="12"/>
      <c r="Q49" s="12"/>
      <c r="R49" s="12"/>
      <c r="S49" s="12"/>
      <c r="T49" s="132"/>
    </row>
    <row r="50" spans="1:20" ht="11.25">
      <c r="A50" s="10">
        <v>2</v>
      </c>
      <c r="B50" s="50" t="s">
        <v>17</v>
      </c>
      <c r="C50" s="161"/>
      <c r="D50" s="161"/>
      <c r="E50" s="173"/>
      <c r="F50" s="173"/>
      <c r="G50" s="173"/>
      <c r="H50" s="213"/>
      <c r="I50" s="173"/>
      <c r="J50" s="173"/>
      <c r="K50" s="213"/>
      <c r="L50" s="213"/>
      <c r="M50" s="213"/>
      <c r="N50" s="213"/>
      <c r="O50" s="213"/>
      <c r="P50" s="184"/>
      <c r="Q50" s="184"/>
      <c r="R50" s="184"/>
      <c r="S50" s="184"/>
      <c r="T50" s="132"/>
    </row>
    <row r="51" spans="1:20" ht="11.25">
      <c r="A51" s="10">
        <v>3</v>
      </c>
      <c r="B51" s="50" t="s">
        <v>18</v>
      </c>
      <c r="C51" s="161"/>
      <c r="D51" s="161"/>
      <c r="E51" s="173"/>
      <c r="F51" s="173"/>
      <c r="G51" s="173"/>
      <c r="H51" s="161"/>
      <c r="I51" s="173"/>
      <c r="J51" s="173"/>
      <c r="K51" s="161"/>
      <c r="L51" s="161"/>
      <c r="M51" s="161"/>
      <c r="N51" s="161"/>
      <c r="O51" s="161"/>
      <c r="P51" s="12"/>
      <c r="Q51" s="12"/>
      <c r="R51" s="12"/>
      <c r="S51" s="12"/>
      <c r="T51" s="132"/>
    </row>
    <row r="52" spans="1:20" ht="11.25">
      <c r="A52" s="10">
        <v>4</v>
      </c>
      <c r="B52" s="50" t="s">
        <v>3</v>
      </c>
      <c r="C52" s="16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32"/>
    </row>
    <row r="53" spans="1:20" ht="11.25">
      <c r="A53" s="10">
        <v>5</v>
      </c>
      <c r="B53" s="49" t="s">
        <v>60</v>
      </c>
      <c r="C53" s="161"/>
      <c r="D53" s="161"/>
      <c r="E53" s="173"/>
      <c r="F53" s="173"/>
      <c r="G53" s="173"/>
      <c r="H53" s="161"/>
      <c r="I53" s="173"/>
      <c r="J53" s="173"/>
      <c r="K53" s="161"/>
      <c r="L53" s="161"/>
      <c r="M53" s="161"/>
      <c r="N53" s="161"/>
      <c r="O53" s="161"/>
      <c r="P53" s="12"/>
      <c r="Q53" s="12"/>
      <c r="R53" s="12"/>
      <c r="S53" s="12"/>
      <c r="T53" s="132"/>
    </row>
    <row r="54" spans="1:20" s="19" customFormat="1" ht="11.25">
      <c r="A54" s="58" t="s">
        <v>19</v>
      </c>
      <c r="B54" s="58" t="s">
        <v>128</v>
      </c>
      <c r="C54" s="156">
        <f>C55+C60</f>
        <v>0</v>
      </c>
      <c r="D54" s="156">
        <f>D55+D60</f>
        <v>0</v>
      </c>
      <c r="E54" s="156">
        <f aca="true" t="shared" si="14" ref="E54:Q54">E55+E60</f>
        <v>0</v>
      </c>
      <c r="F54" s="156">
        <v>14799.970000000001</v>
      </c>
      <c r="G54" s="156">
        <f t="shared" si="14"/>
        <v>2300</v>
      </c>
      <c r="H54" s="156">
        <f>H55+H60</f>
        <v>0</v>
      </c>
      <c r="I54" s="156">
        <f t="shared" si="14"/>
        <v>2800</v>
      </c>
      <c r="J54" s="156">
        <f t="shared" si="14"/>
        <v>0</v>
      </c>
      <c r="K54" s="156">
        <f t="shared" si="14"/>
        <v>0</v>
      </c>
      <c r="L54" s="156">
        <f t="shared" si="14"/>
        <v>0</v>
      </c>
      <c r="M54" s="156">
        <f t="shared" si="14"/>
        <v>0</v>
      </c>
      <c r="N54" s="156">
        <f t="shared" si="14"/>
        <v>0</v>
      </c>
      <c r="O54" s="156">
        <f t="shared" si="14"/>
        <v>0</v>
      </c>
      <c r="P54" s="9">
        <f>P55+P60</f>
        <v>0</v>
      </c>
      <c r="Q54" s="9">
        <f t="shared" si="14"/>
        <v>0</v>
      </c>
      <c r="R54" s="9">
        <f>R55+R60</f>
        <v>0</v>
      </c>
      <c r="S54" s="9">
        <f>S55+S60</f>
        <v>0</v>
      </c>
      <c r="T54" s="132"/>
    </row>
    <row r="55" spans="1:20" ht="11.25">
      <c r="A55" s="14">
        <v>1</v>
      </c>
      <c r="B55" s="53" t="s">
        <v>129</v>
      </c>
      <c r="C55" s="173">
        <f>C56+C59</f>
        <v>0</v>
      </c>
      <c r="D55" s="173">
        <f>D56+D59</f>
        <v>0</v>
      </c>
      <c r="E55" s="173">
        <f aca="true" t="shared" si="15" ref="E55:Q55">E56+E59</f>
        <v>0</v>
      </c>
      <c r="F55" s="173">
        <v>0</v>
      </c>
      <c r="G55" s="173">
        <f t="shared" si="15"/>
        <v>0</v>
      </c>
      <c r="H55" s="173">
        <f>H56+H59</f>
        <v>0</v>
      </c>
      <c r="I55" s="173">
        <f t="shared" si="15"/>
        <v>0</v>
      </c>
      <c r="J55" s="173">
        <f t="shared" si="15"/>
        <v>0</v>
      </c>
      <c r="K55" s="173">
        <f t="shared" si="15"/>
        <v>0</v>
      </c>
      <c r="L55" s="173">
        <f t="shared" si="15"/>
        <v>0</v>
      </c>
      <c r="M55" s="173">
        <f t="shared" si="15"/>
        <v>0</v>
      </c>
      <c r="N55" s="173">
        <f t="shared" si="15"/>
        <v>0</v>
      </c>
      <c r="O55" s="173">
        <f t="shared" si="15"/>
        <v>0</v>
      </c>
      <c r="P55" s="18">
        <f>P56+P59</f>
        <v>0</v>
      </c>
      <c r="Q55" s="18">
        <f t="shared" si="15"/>
        <v>0</v>
      </c>
      <c r="R55" s="18">
        <f>R56+R59</f>
        <v>0</v>
      </c>
      <c r="S55" s="18">
        <f>S56+S59</f>
        <v>0</v>
      </c>
      <c r="T55" s="132"/>
    </row>
    <row r="56" spans="1:20" ht="11.25">
      <c r="A56" s="14"/>
      <c r="B56" s="53" t="s">
        <v>130</v>
      </c>
      <c r="C56" s="173">
        <f>SUM(C57:C58)</f>
        <v>0</v>
      </c>
      <c r="D56" s="173">
        <f>SUM(D57:D58)</f>
        <v>0</v>
      </c>
      <c r="E56" s="173">
        <f>SUM(E57:E58)</f>
        <v>0</v>
      </c>
      <c r="F56" s="173">
        <v>0</v>
      </c>
      <c r="G56" s="173">
        <f aca="true" t="shared" si="16" ref="G56:Q56">SUM(G57:G58)</f>
        <v>0</v>
      </c>
      <c r="H56" s="173">
        <f>SUM(H57:H58)</f>
        <v>0</v>
      </c>
      <c r="I56" s="173">
        <f t="shared" si="16"/>
        <v>0</v>
      </c>
      <c r="J56" s="173">
        <f t="shared" si="16"/>
        <v>0</v>
      </c>
      <c r="K56" s="173">
        <f t="shared" si="16"/>
        <v>0</v>
      </c>
      <c r="L56" s="173">
        <f t="shared" si="16"/>
        <v>0</v>
      </c>
      <c r="M56" s="173">
        <f t="shared" si="16"/>
        <v>0</v>
      </c>
      <c r="N56" s="173">
        <f t="shared" si="16"/>
        <v>0</v>
      </c>
      <c r="O56" s="173">
        <f t="shared" si="16"/>
        <v>0</v>
      </c>
      <c r="P56" s="18">
        <f>SUM(P57:P58)</f>
        <v>0</v>
      </c>
      <c r="Q56" s="18">
        <f t="shared" si="16"/>
        <v>0</v>
      </c>
      <c r="R56" s="18">
        <f>SUM(R57:R58)</f>
        <v>0</v>
      </c>
      <c r="S56" s="18">
        <f>SUM(S57:S58)</f>
        <v>0</v>
      </c>
      <c r="T56" s="132"/>
    </row>
    <row r="57" spans="1:20" ht="11.25">
      <c r="A57" s="14"/>
      <c r="B57" s="54" t="s">
        <v>62</v>
      </c>
      <c r="C57" s="173">
        <v>0</v>
      </c>
      <c r="D57" s="173">
        <v>0</v>
      </c>
      <c r="E57" s="173"/>
      <c r="F57" s="173"/>
      <c r="G57" s="173"/>
      <c r="H57" s="173"/>
      <c r="I57" s="173"/>
      <c r="J57" s="173"/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8"/>
      <c r="Q57" s="18"/>
      <c r="R57" s="18"/>
      <c r="S57" s="18"/>
      <c r="T57" s="132"/>
    </row>
    <row r="58" spans="1:20" ht="11.25">
      <c r="A58" s="14"/>
      <c r="B58" s="53" t="s">
        <v>63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8"/>
      <c r="Q58" s="18"/>
      <c r="R58" s="18"/>
      <c r="S58" s="18"/>
      <c r="T58" s="132"/>
    </row>
    <row r="59" spans="1:20" ht="11.25">
      <c r="A59" s="14"/>
      <c r="B59" s="54" t="s">
        <v>64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8"/>
      <c r="Q59" s="18"/>
      <c r="R59" s="18"/>
      <c r="S59" s="18"/>
      <c r="T59" s="132"/>
    </row>
    <row r="60" spans="1:20" ht="11.25">
      <c r="A60" s="14">
        <v>2</v>
      </c>
      <c r="B60" s="53" t="s">
        <v>131</v>
      </c>
      <c r="C60" s="173">
        <f>C61+C64+C65+C66</f>
        <v>0</v>
      </c>
      <c r="D60" s="173">
        <f>D61+D64+D65+D66</f>
        <v>0</v>
      </c>
      <c r="E60" s="173">
        <f aca="true" t="shared" si="17" ref="E60:O60">E61+E64+E65+E66</f>
        <v>0</v>
      </c>
      <c r="F60" s="173">
        <v>14799.970000000001</v>
      </c>
      <c r="G60" s="173">
        <f t="shared" si="17"/>
        <v>2300</v>
      </c>
      <c r="H60" s="173">
        <f>H61+H64+H65+H66</f>
        <v>0</v>
      </c>
      <c r="I60" s="173">
        <f t="shared" si="17"/>
        <v>2800</v>
      </c>
      <c r="J60" s="173">
        <f t="shared" si="17"/>
        <v>0</v>
      </c>
      <c r="K60" s="173">
        <f t="shared" si="17"/>
        <v>0</v>
      </c>
      <c r="L60" s="173">
        <f t="shared" si="17"/>
        <v>0</v>
      </c>
      <c r="M60" s="173">
        <f t="shared" si="17"/>
        <v>0</v>
      </c>
      <c r="N60" s="173">
        <f t="shared" si="17"/>
        <v>0</v>
      </c>
      <c r="O60" s="173">
        <f t="shared" si="17"/>
        <v>0</v>
      </c>
      <c r="P60" s="173">
        <f>P61+P64+P65+P66</f>
        <v>0</v>
      </c>
      <c r="Q60" s="173">
        <f>Q61+Q64+Q65+Q66</f>
        <v>0</v>
      </c>
      <c r="R60" s="173">
        <f>R61+R64+R65+R66</f>
        <v>0</v>
      </c>
      <c r="S60" s="173">
        <f>S61+S64+S65+S66</f>
        <v>0</v>
      </c>
      <c r="T60" s="132"/>
    </row>
    <row r="61" spans="1:20" ht="11.25">
      <c r="A61" s="10"/>
      <c r="B61" s="53" t="s">
        <v>130</v>
      </c>
      <c r="C61" s="173">
        <f>SUM(C62:C63)</f>
        <v>0</v>
      </c>
      <c r="D61" s="173">
        <f>SUM(D62:D63)</f>
        <v>0</v>
      </c>
      <c r="E61" s="173">
        <f aca="true" t="shared" si="18" ref="E61:Q61">SUM(E62:E63)</f>
        <v>0</v>
      </c>
      <c r="F61" s="173">
        <v>3697.05</v>
      </c>
      <c r="G61" s="173">
        <f t="shared" si="18"/>
        <v>2300</v>
      </c>
      <c r="H61" s="173">
        <f>SUM(H62:H63)</f>
        <v>0</v>
      </c>
      <c r="I61" s="173">
        <f t="shared" si="18"/>
        <v>2800</v>
      </c>
      <c r="J61" s="173">
        <f t="shared" si="18"/>
        <v>0</v>
      </c>
      <c r="K61" s="173">
        <f t="shared" si="18"/>
        <v>0</v>
      </c>
      <c r="L61" s="173">
        <f t="shared" si="18"/>
        <v>0</v>
      </c>
      <c r="M61" s="173">
        <f t="shared" si="18"/>
        <v>0</v>
      </c>
      <c r="N61" s="173">
        <f t="shared" si="18"/>
        <v>0</v>
      </c>
      <c r="O61" s="173">
        <f t="shared" si="18"/>
        <v>0</v>
      </c>
      <c r="P61" s="173">
        <f>SUM(P62:P63)</f>
        <v>0</v>
      </c>
      <c r="Q61" s="173">
        <f t="shared" si="18"/>
        <v>0</v>
      </c>
      <c r="R61" s="173">
        <f>SUM(R62:R63)</f>
        <v>0</v>
      </c>
      <c r="S61" s="173">
        <f>SUM(S62:S63)</f>
        <v>0</v>
      </c>
      <c r="T61" s="132"/>
    </row>
    <row r="62" spans="1:20" ht="11.25">
      <c r="A62" s="10"/>
      <c r="B62" s="50" t="s">
        <v>62</v>
      </c>
      <c r="C62" s="173"/>
      <c r="D62" s="173"/>
      <c r="E62" s="173"/>
      <c r="F62" s="173">
        <v>3697.05</v>
      </c>
      <c r="G62" s="173">
        <v>2300</v>
      </c>
      <c r="H62" s="173"/>
      <c r="I62" s="173">
        <v>2800</v>
      </c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32"/>
    </row>
    <row r="63" spans="1:20" ht="11.25">
      <c r="A63" s="10"/>
      <c r="B63" s="49" t="s">
        <v>63</v>
      </c>
      <c r="C63" s="173"/>
      <c r="D63" s="173"/>
      <c r="E63" s="173"/>
      <c r="F63" s="173"/>
      <c r="G63" s="173"/>
      <c r="H63" s="214"/>
      <c r="I63" s="173"/>
      <c r="J63" s="173"/>
      <c r="K63" s="215"/>
      <c r="L63" s="216"/>
      <c r="M63" s="215"/>
      <c r="N63" s="217"/>
      <c r="O63" s="214"/>
      <c r="P63" s="18"/>
      <c r="Q63" s="18"/>
      <c r="R63" s="18"/>
      <c r="S63" s="18"/>
      <c r="T63" s="157"/>
    </row>
    <row r="64" spans="1:20" ht="33.75">
      <c r="A64" s="10"/>
      <c r="B64" s="51" t="s">
        <v>103</v>
      </c>
      <c r="C64" s="218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32"/>
    </row>
    <row r="65" spans="1:20" ht="11.25">
      <c r="A65" s="10"/>
      <c r="B65" s="50" t="s">
        <v>65</v>
      </c>
      <c r="C65" s="218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8"/>
      <c r="Q65" s="18"/>
      <c r="R65" s="18"/>
      <c r="S65" s="18"/>
      <c r="T65" s="132"/>
    </row>
    <row r="66" spans="1:20" ht="11.25">
      <c r="A66" s="10"/>
      <c r="B66" s="49" t="s">
        <v>66</v>
      </c>
      <c r="C66" s="218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8"/>
      <c r="Q66" s="18"/>
      <c r="R66" s="18"/>
      <c r="S66" s="18"/>
      <c r="T66" s="132"/>
    </row>
    <row r="67" spans="1:20" s="19" customFormat="1" ht="11.25">
      <c r="A67" s="58" t="s">
        <v>15</v>
      </c>
      <c r="B67" s="58" t="s">
        <v>132</v>
      </c>
      <c r="C67" s="156">
        <f>C68+C83</f>
        <v>0</v>
      </c>
      <c r="D67" s="156">
        <f>D68+D83</f>
        <v>0</v>
      </c>
      <c r="E67" s="156">
        <f aca="true" t="shared" si="19" ref="E67:Q67">E68+E83</f>
        <v>0</v>
      </c>
      <c r="F67" s="156">
        <v>1023.03</v>
      </c>
      <c r="G67" s="156">
        <f t="shared" si="19"/>
        <v>0</v>
      </c>
      <c r="H67" s="156">
        <f>H68+H83</f>
        <v>0</v>
      </c>
      <c r="I67" s="156">
        <f t="shared" si="19"/>
        <v>0</v>
      </c>
      <c r="J67" s="156">
        <f t="shared" si="19"/>
        <v>0</v>
      </c>
      <c r="K67" s="156">
        <f t="shared" si="19"/>
        <v>0</v>
      </c>
      <c r="L67" s="156">
        <f t="shared" si="19"/>
        <v>0</v>
      </c>
      <c r="M67" s="156">
        <f t="shared" si="19"/>
        <v>0</v>
      </c>
      <c r="N67" s="156">
        <f t="shared" si="19"/>
        <v>0</v>
      </c>
      <c r="O67" s="156">
        <f t="shared" si="19"/>
        <v>0</v>
      </c>
      <c r="P67" s="9">
        <f>P68+P83</f>
        <v>0</v>
      </c>
      <c r="Q67" s="9">
        <f t="shared" si="19"/>
        <v>0</v>
      </c>
      <c r="R67" s="9">
        <f>R68+R83</f>
        <v>0</v>
      </c>
      <c r="S67" s="9">
        <f>S68+S83</f>
        <v>0</v>
      </c>
      <c r="T67" s="132"/>
    </row>
    <row r="68" spans="1:20" s="2" customFormat="1" ht="11.25">
      <c r="A68" s="14">
        <v>1</v>
      </c>
      <c r="B68" s="53" t="s">
        <v>133</v>
      </c>
      <c r="C68" s="218">
        <f>C69+C74+C79</f>
        <v>0</v>
      </c>
      <c r="D68" s="173">
        <f>D69+D74+D79</f>
        <v>0</v>
      </c>
      <c r="E68" s="173">
        <f aca="true" t="shared" si="20" ref="E68:Q68">E69+E74+E79</f>
        <v>0</v>
      </c>
      <c r="F68" s="173">
        <v>1023.03</v>
      </c>
      <c r="G68" s="173">
        <f t="shared" si="20"/>
        <v>0</v>
      </c>
      <c r="H68" s="173">
        <f>H69+H74+H79</f>
        <v>0</v>
      </c>
      <c r="I68" s="173">
        <f t="shared" si="20"/>
        <v>0</v>
      </c>
      <c r="J68" s="173">
        <f t="shared" si="20"/>
        <v>0</v>
      </c>
      <c r="K68" s="173">
        <f t="shared" si="20"/>
        <v>0</v>
      </c>
      <c r="L68" s="173">
        <f t="shared" si="20"/>
        <v>0</v>
      </c>
      <c r="M68" s="173">
        <f t="shared" si="20"/>
        <v>0</v>
      </c>
      <c r="N68" s="173">
        <f t="shared" si="20"/>
        <v>0</v>
      </c>
      <c r="O68" s="173">
        <f t="shared" si="20"/>
        <v>0</v>
      </c>
      <c r="P68" s="18">
        <f>P69+P74+P79</f>
        <v>0</v>
      </c>
      <c r="Q68" s="18">
        <f t="shared" si="20"/>
        <v>0</v>
      </c>
      <c r="R68" s="18">
        <f>R69+R74+R79</f>
        <v>0</v>
      </c>
      <c r="S68" s="18">
        <f>S69+S74+S79</f>
        <v>0</v>
      </c>
      <c r="T68" s="132"/>
    </row>
    <row r="69" spans="1:20" s="2" customFormat="1" ht="11.25">
      <c r="A69" s="15"/>
      <c r="B69" s="53" t="s">
        <v>124</v>
      </c>
      <c r="C69" s="218">
        <f>SUM(C70:C73)</f>
        <v>0</v>
      </c>
      <c r="D69" s="173">
        <f>SUM(D70:D73)</f>
        <v>0</v>
      </c>
      <c r="E69" s="173">
        <f aca="true" t="shared" si="21" ref="E69:Q69">SUM(E70:E73)</f>
        <v>0</v>
      </c>
      <c r="F69" s="173">
        <v>0</v>
      </c>
      <c r="G69" s="173">
        <f t="shared" si="21"/>
        <v>0</v>
      </c>
      <c r="H69" s="173">
        <f>SUM(H70:H73)</f>
        <v>0</v>
      </c>
      <c r="I69" s="173">
        <f t="shared" si="21"/>
        <v>0</v>
      </c>
      <c r="J69" s="173">
        <f t="shared" si="21"/>
        <v>0</v>
      </c>
      <c r="K69" s="173">
        <f t="shared" si="21"/>
        <v>0</v>
      </c>
      <c r="L69" s="173">
        <f t="shared" si="21"/>
        <v>0</v>
      </c>
      <c r="M69" s="173">
        <f t="shared" si="21"/>
        <v>0</v>
      </c>
      <c r="N69" s="173">
        <f t="shared" si="21"/>
        <v>0</v>
      </c>
      <c r="O69" s="173">
        <f t="shared" si="21"/>
        <v>0</v>
      </c>
      <c r="P69" s="18">
        <f t="shared" si="21"/>
        <v>0</v>
      </c>
      <c r="Q69" s="18">
        <f t="shared" si="21"/>
        <v>0</v>
      </c>
      <c r="R69" s="18">
        <f>SUM(R70:R73)</f>
        <v>0</v>
      </c>
      <c r="S69" s="18">
        <f>SUM(S70:S73)</f>
        <v>0</v>
      </c>
      <c r="T69" s="132"/>
    </row>
    <row r="70" spans="1:20" s="2" customFormat="1" ht="11.25">
      <c r="A70" s="15"/>
      <c r="B70" s="49" t="s">
        <v>52</v>
      </c>
      <c r="C70" s="219"/>
      <c r="D70" s="174"/>
      <c r="E70" s="173"/>
      <c r="F70" s="173"/>
      <c r="G70" s="173"/>
      <c r="H70" s="174"/>
      <c r="I70" s="173"/>
      <c r="J70" s="173"/>
      <c r="K70" s="174"/>
      <c r="L70" s="174"/>
      <c r="M70" s="174"/>
      <c r="N70" s="174"/>
      <c r="O70" s="174"/>
      <c r="P70" s="47"/>
      <c r="Q70" s="47"/>
      <c r="R70" s="47"/>
      <c r="S70" s="47"/>
      <c r="T70" s="132"/>
    </row>
    <row r="71" spans="1:20" s="2" customFormat="1" ht="11.25">
      <c r="A71" s="15"/>
      <c r="B71" s="49" t="s">
        <v>53</v>
      </c>
      <c r="C71" s="219"/>
      <c r="D71" s="174"/>
      <c r="E71" s="173"/>
      <c r="F71" s="173"/>
      <c r="G71" s="173"/>
      <c r="H71" s="174"/>
      <c r="I71" s="173"/>
      <c r="J71" s="173"/>
      <c r="K71" s="174"/>
      <c r="L71" s="174"/>
      <c r="M71" s="174"/>
      <c r="N71" s="174"/>
      <c r="O71" s="174"/>
      <c r="P71" s="47"/>
      <c r="Q71" s="47"/>
      <c r="R71" s="47"/>
      <c r="S71" s="47"/>
      <c r="T71" s="132"/>
    </row>
    <row r="72" spans="1:20" s="2" customFormat="1" ht="11.25">
      <c r="A72" s="15"/>
      <c r="B72" s="49" t="s">
        <v>54</v>
      </c>
      <c r="C72" s="219"/>
      <c r="D72" s="174"/>
      <c r="E72" s="173"/>
      <c r="F72" s="173"/>
      <c r="G72" s="173"/>
      <c r="H72" s="174"/>
      <c r="I72" s="173"/>
      <c r="J72" s="173"/>
      <c r="K72" s="174"/>
      <c r="L72" s="174"/>
      <c r="M72" s="174"/>
      <c r="N72" s="174"/>
      <c r="O72" s="174"/>
      <c r="P72" s="47"/>
      <c r="Q72" s="47"/>
      <c r="R72" s="47"/>
      <c r="S72" s="47"/>
      <c r="T72" s="132"/>
    </row>
    <row r="73" spans="1:20" s="2" customFormat="1" ht="11.25">
      <c r="A73" s="15"/>
      <c r="B73" s="50" t="s">
        <v>67</v>
      </c>
      <c r="C73" s="219"/>
      <c r="D73" s="174"/>
      <c r="E73" s="173"/>
      <c r="F73" s="173"/>
      <c r="G73" s="173"/>
      <c r="H73" s="174"/>
      <c r="I73" s="173"/>
      <c r="J73" s="173"/>
      <c r="K73" s="174"/>
      <c r="L73" s="174"/>
      <c r="M73" s="174"/>
      <c r="N73" s="174"/>
      <c r="O73" s="174"/>
      <c r="P73" s="47"/>
      <c r="Q73" s="47"/>
      <c r="R73" s="47"/>
      <c r="S73" s="47"/>
      <c r="T73" s="132"/>
    </row>
    <row r="74" spans="1:20" s="2" customFormat="1" ht="11.25">
      <c r="A74" s="15"/>
      <c r="B74" s="53" t="s">
        <v>134</v>
      </c>
      <c r="C74" s="218">
        <f>SUM(C75:C78)</f>
        <v>0</v>
      </c>
      <c r="D74" s="173">
        <f>SUM(D75:D78)</f>
        <v>0</v>
      </c>
      <c r="E74" s="173">
        <f aca="true" t="shared" si="22" ref="E74:Q74">SUM(E75:E78)</f>
        <v>0</v>
      </c>
      <c r="F74" s="173">
        <v>0</v>
      </c>
      <c r="G74" s="173">
        <f t="shared" si="22"/>
        <v>0</v>
      </c>
      <c r="H74" s="173">
        <f>SUM(H75:H78)</f>
        <v>0</v>
      </c>
      <c r="I74" s="173">
        <f t="shared" si="22"/>
        <v>0</v>
      </c>
      <c r="J74" s="173">
        <f t="shared" si="22"/>
        <v>0</v>
      </c>
      <c r="K74" s="173">
        <f t="shared" si="22"/>
        <v>0</v>
      </c>
      <c r="L74" s="173">
        <f t="shared" si="22"/>
        <v>0</v>
      </c>
      <c r="M74" s="173">
        <f t="shared" si="22"/>
        <v>0</v>
      </c>
      <c r="N74" s="173">
        <f t="shared" si="22"/>
        <v>0</v>
      </c>
      <c r="O74" s="173">
        <f t="shared" si="22"/>
        <v>0</v>
      </c>
      <c r="P74" s="18">
        <f t="shared" si="22"/>
        <v>0</v>
      </c>
      <c r="Q74" s="18">
        <f t="shared" si="22"/>
        <v>0</v>
      </c>
      <c r="R74" s="18">
        <f>SUM(R75:R78)</f>
        <v>0</v>
      </c>
      <c r="S74" s="18">
        <f>SUM(S75:S78)</f>
        <v>0</v>
      </c>
      <c r="T74" s="132"/>
    </row>
    <row r="75" spans="1:20" s="2" customFormat="1" ht="11.25">
      <c r="A75" s="15"/>
      <c r="B75" s="49" t="s">
        <v>52</v>
      </c>
      <c r="C75" s="219"/>
      <c r="D75" s="219"/>
      <c r="E75" s="173"/>
      <c r="F75" s="173"/>
      <c r="G75" s="173"/>
      <c r="H75" s="219"/>
      <c r="I75" s="173"/>
      <c r="J75" s="173"/>
      <c r="K75" s="219"/>
      <c r="L75" s="219"/>
      <c r="M75" s="219"/>
      <c r="N75" s="219"/>
      <c r="O75" s="219"/>
      <c r="P75" s="16"/>
      <c r="Q75" s="16"/>
      <c r="R75" s="16"/>
      <c r="S75" s="16"/>
      <c r="T75" s="132"/>
    </row>
    <row r="76" spans="1:20" s="2" customFormat="1" ht="11.25">
      <c r="A76" s="15"/>
      <c r="B76" s="49" t="s">
        <v>53</v>
      </c>
      <c r="C76" s="219"/>
      <c r="D76" s="219"/>
      <c r="E76" s="173"/>
      <c r="F76" s="173"/>
      <c r="G76" s="173"/>
      <c r="H76" s="219"/>
      <c r="I76" s="173"/>
      <c r="J76" s="173"/>
      <c r="K76" s="219"/>
      <c r="L76" s="219"/>
      <c r="M76" s="219"/>
      <c r="N76" s="219"/>
      <c r="O76" s="219"/>
      <c r="P76" s="16"/>
      <c r="Q76" s="16"/>
      <c r="R76" s="16"/>
      <c r="S76" s="16"/>
      <c r="T76" s="132"/>
    </row>
    <row r="77" spans="1:20" s="2" customFormat="1" ht="11.25">
      <c r="A77" s="15"/>
      <c r="B77" s="49" t="s">
        <v>54</v>
      </c>
      <c r="C77" s="219"/>
      <c r="D77" s="219"/>
      <c r="E77" s="173"/>
      <c r="F77" s="173"/>
      <c r="G77" s="173"/>
      <c r="H77" s="219"/>
      <c r="I77" s="173"/>
      <c r="J77" s="173"/>
      <c r="K77" s="219"/>
      <c r="L77" s="219"/>
      <c r="M77" s="219"/>
      <c r="N77" s="219"/>
      <c r="O77" s="219"/>
      <c r="P77" s="16"/>
      <c r="Q77" s="16"/>
      <c r="R77" s="16"/>
      <c r="S77" s="16"/>
      <c r="T77" s="132"/>
    </row>
    <row r="78" spans="1:20" s="2" customFormat="1" ht="11.25">
      <c r="A78" s="15"/>
      <c r="B78" s="50" t="s">
        <v>67</v>
      </c>
      <c r="C78" s="219"/>
      <c r="D78" s="219"/>
      <c r="E78" s="173"/>
      <c r="F78" s="173"/>
      <c r="G78" s="173"/>
      <c r="H78" s="219"/>
      <c r="I78" s="173"/>
      <c r="J78" s="173"/>
      <c r="K78" s="219"/>
      <c r="L78" s="219"/>
      <c r="M78" s="219"/>
      <c r="N78" s="219"/>
      <c r="O78" s="219"/>
      <c r="P78" s="16"/>
      <c r="Q78" s="16"/>
      <c r="R78" s="16"/>
      <c r="S78" s="16"/>
      <c r="T78" s="132"/>
    </row>
    <row r="79" spans="1:20" s="2" customFormat="1" ht="11.25">
      <c r="A79" s="15"/>
      <c r="B79" s="53" t="s">
        <v>135</v>
      </c>
      <c r="C79" s="218">
        <f>SUM(C80:C82)</f>
        <v>0</v>
      </c>
      <c r="D79" s="173">
        <f>SUM(D80:D82)</f>
        <v>0</v>
      </c>
      <c r="E79" s="173">
        <f aca="true" t="shared" si="23" ref="E79:Q79">SUM(E80:E82)</f>
        <v>0</v>
      </c>
      <c r="F79" s="173">
        <v>1023.03</v>
      </c>
      <c r="G79" s="173">
        <f t="shared" si="23"/>
        <v>0</v>
      </c>
      <c r="H79" s="173">
        <f>SUM(H80:H82)</f>
        <v>0</v>
      </c>
      <c r="I79" s="173">
        <f t="shared" si="23"/>
        <v>0</v>
      </c>
      <c r="J79" s="173">
        <f t="shared" si="23"/>
        <v>0</v>
      </c>
      <c r="K79" s="173">
        <f t="shared" si="23"/>
        <v>0</v>
      </c>
      <c r="L79" s="173">
        <f t="shared" si="23"/>
        <v>0</v>
      </c>
      <c r="M79" s="173">
        <f t="shared" si="23"/>
        <v>0</v>
      </c>
      <c r="N79" s="173">
        <f t="shared" si="23"/>
        <v>0</v>
      </c>
      <c r="O79" s="173">
        <f t="shared" si="23"/>
        <v>0</v>
      </c>
      <c r="P79" s="173">
        <f t="shared" si="23"/>
        <v>0</v>
      </c>
      <c r="Q79" s="173">
        <f t="shared" si="23"/>
        <v>0</v>
      </c>
      <c r="R79" s="173">
        <f>SUM(R80:R82)</f>
        <v>0</v>
      </c>
      <c r="S79" s="173">
        <f>SUM(S80:S82)</f>
        <v>0</v>
      </c>
      <c r="T79" s="132"/>
    </row>
    <row r="80" spans="1:20" ht="11.25">
      <c r="A80" s="17"/>
      <c r="B80" s="55" t="s">
        <v>71</v>
      </c>
      <c r="C80" s="218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32"/>
    </row>
    <row r="81" spans="1:20" ht="11.25">
      <c r="A81" s="17"/>
      <c r="B81" s="56" t="s">
        <v>68</v>
      </c>
      <c r="C81" s="218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8"/>
      <c r="Q81" s="18"/>
      <c r="R81" s="18"/>
      <c r="S81" s="18"/>
      <c r="T81" s="132"/>
    </row>
    <row r="82" spans="1:19" ht="11.25">
      <c r="A82" s="17"/>
      <c r="B82" s="56" t="s">
        <v>69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8"/>
      <c r="Q82" s="18"/>
      <c r="R82" s="18"/>
      <c r="S82" s="18"/>
    </row>
    <row r="83" spans="1:19" ht="11.25">
      <c r="A83" s="17">
        <v>2</v>
      </c>
      <c r="B83" s="55" t="s">
        <v>70</v>
      </c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1:19" s="19" customFormat="1" ht="22.5">
      <c r="A84" s="8" t="s">
        <v>31</v>
      </c>
      <c r="B84" s="58" t="s">
        <v>61</v>
      </c>
      <c r="C84" s="9"/>
      <c r="D84" s="183"/>
      <c r="E84" s="9"/>
      <c r="F84" s="156"/>
      <c r="G84" s="9"/>
      <c r="H84" s="183"/>
      <c r="I84" s="183"/>
      <c r="J84" s="9"/>
      <c r="K84" s="183"/>
      <c r="L84" s="183"/>
      <c r="M84" s="183"/>
      <c r="N84" s="183"/>
      <c r="O84" s="183"/>
      <c r="P84" s="183"/>
      <c r="Q84" s="175"/>
      <c r="R84" s="175"/>
      <c r="S84" s="175"/>
    </row>
    <row r="85" spans="1:19" s="2" customFormat="1" ht="11.25">
      <c r="A85" s="43"/>
      <c r="B85" s="44" t="s">
        <v>136</v>
      </c>
      <c r="C85" s="9">
        <f>SUM(C47+C11)</f>
        <v>0</v>
      </c>
      <c r="D85" s="183">
        <f>SUM(D47+D11)</f>
        <v>0</v>
      </c>
      <c r="E85" s="9">
        <f aca="true" t="shared" si="24" ref="E85:J85">SUM(E47+E11)</f>
        <v>0</v>
      </c>
      <c r="F85" s="156">
        <v>16358.490000000002</v>
      </c>
      <c r="G85" s="9">
        <f t="shared" si="24"/>
        <v>2300</v>
      </c>
      <c r="H85" s="183">
        <f>SUM(H47+H11)</f>
        <v>0</v>
      </c>
      <c r="I85" s="183">
        <f>SUM(I47+I11)</f>
        <v>2800</v>
      </c>
      <c r="J85" s="9">
        <f t="shared" si="24"/>
        <v>0</v>
      </c>
      <c r="K85" s="183">
        <f aca="true" t="shared" si="25" ref="K85:Q85">SUM(K47+K11)</f>
        <v>0</v>
      </c>
      <c r="L85" s="183">
        <f t="shared" si="25"/>
        <v>0</v>
      </c>
      <c r="M85" s="183">
        <f t="shared" si="25"/>
        <v>0</v>
      </c>
      <c r="N85" s="183">
        <f t="shared" si="25"/>
        <v>0</v>
      </c>
      <c r="O85" s="183">
        <f t="shared" si="25"/>
        <v>0</v>
      </c>
      <c r="P85" s="183">
        <f t="shared" si="25"/>
        <v>0</v>
      </c>
      <c r="Q85" s="9">
        <f t="shared" si="25"/>
        <v>0</v>
      </c>
      <c r="R85" s="9">
        <f>SUM(R47+R11)</f>
        <v>0</v>
      </c>
      <c r="S85" s="9">
        <f>SUM(S47+S11)</f>
        <v>0</v>
      </c>
    </row>
    <row r="86" spans="3:19" s="2" customFormat="1" ht="11.25">
      <c r="C86" s="178">
        <f aca="true" t="shared" si="26" ref="C86:Q86">ROUND(C85-C141,2)</f>
        <v>0</v>
      </c>
      <c r="D86" s="178">
        <f t="shared" si="26"/>
        <v>0</v>
      </c>
      <c r="E86" s="178">
        <f t="shared" si="26"/>
        <v>-688.05</v>
      </c>
      <c r="F86" s="178">
        <f t="shared" si="26"/>
        <v>14498.36</v>
      </c>
      <c r="G86" s="178">
        <f t="shared" si="26"/>
        <v>1988.31</v>
      </c>
      <c r="H86" s="178">
        <f t="shared" si="26"/>
        <v>0</v>
      </c>
      <c r="I86" s="178">
        <f t="shared" si="26"/>
        <v>324.39</v>
      </c>
      <c r="J86" s="178">
        <f t="shared" si="26"/>
        <v>0</v>
      </c>
      <c r="K86" s="178">
        <f t="shared" si="26"/>
        <v>0</v>
      </c>
      <c r="L86" s="178">
        <f t="shared" si="26"/>
        <v>0</v>
      </c>
      <c r="M86" s="178">
        <f t="shared" si="26"/>
        <v>0</v>
      </c>
      <c r="N86" s="178">
        <f t="shared" si="26"/>
        <v>0</v>
      </c>
      <c r="O86" s="178">
        <f t="shared" si="26"/>
        <v>0</v>
      </c>
      <c r="P86" s="178">
        <f t="shared" si="26"/>
        <v>0</v>
      </c>
      <c r="Q86" s="115">
        <f t="shared" si="26"/>
        <v>0</v>
      </c>
      <c r="R86" s="115">
        <f>ROUND(R85-R141,2)</f>
        <v>0</v>
      </c>
      <c r="S86" s="115">
        <f>ROUND(S85-S141,2)</f>
        <v>0</v>
      </c>
    </row>
    <row r="87" spans="3:19" s="2" customFormat="1" ht="11.25">
      <c r="C87" s="116" t="str">
        <f aca="true" t="shared" si="27" ref="C87:Q87">IF(C86=0,"ZGODNY","NIEZGODNY")</f>
        <v>ZGODNY</v>
      </c>
      <c r="D87" s="116" t="str">
        <f t="shared" si="27"/>
        <v>ZGODNY</v>
      </c>
      <c r="E87" s="116" t="str">
        <f t="shared" si="27"/>
        <v>NIEZGODNY</v>
      </c>
      <c r="F87" s="116" t="str">
        <f t="shared" si="27"/>
        <v>NIEZGODNY</v>
      </c>
      <c r="G87" s="116" t="str">
        <f t="shared" si="27"/>
        <v>NIEZGODNY</v>
      </c>
      <c r="H87" s="41" t="str">
        <f t="shared" si="27"/>
        <v>ZGODNY</v>
      </c>
      <c r="I87" s="116" t="str">
        <f t="shared" si="27"/>
        <v>NIEZGODNY</v>
      </c>
      <c r="J87" s="116" t="str">
        <f t="shared" si="27"/>
        <v>ZGODNY</v>
      </c>
      <c r="K87" s="116" t="str">
        <f t="shared" si="27"/>
        <v>ZGODNY</v>
      </c>
      <c r="L87" s="116" t="str">
        <f t="shared" si="27"/>
        <v>ZGODNY</v>
      </c>
      <c r="M87" s="151" t="str">
        <f t="shared" si="27"/>
        <v>ZGODNY</v>
      </c>
      <c r="N87" s="116" t="str">
        <f t="shared" si="27"/>
        <v>ZGODNY</v>
      </c>
      <c r="O87" s="116" t="str">
        <f t="shared" si="27"/>
        <v>ZGODNY</v>
      </c>
      <c r="P87" s="116" t="str">
        <f t="shared" si="27"/>
        <v>ZGODNY</v>
      </c>
      <c r="Q87" s="116" t="str">
        <f t="shared" si="27"/>
        <v>ZGODNY</v>
      </c>
      <c r="R87" s="116" t="str">
        <f>IF(R86=0,"ZGODNY","NIEZGODNY")</f>
        <v>ZGODNY</v>
      </c>
      <c r="S87" s="116" t="str">
        <f>IF(S86=0,"ZGODNY","NIEZGODNY")</f>
        <v>ZGODNY</v>
      </c>
    </row>
    <row r="88" spans="1:21" s="2" customFormat="1" ht="10.5" customHeight="1">
      <c r="A88" s="232" t="s">
        <v>9</v>
      </c>
      <c r="B88" s="233"/>
      <c r="C88" s="66" t="str">
        <f aca="true" t="shared" si="28" ref="C88:Q88">C8</f>
        <v>Rok</v>
      </c>
      <c r="D88" s="66" t="str">
        <f t="shared" si="28"/>
        <v>Rok</v>
      </c>
      <c r="E88" s="65" t="str">
        <f t="shared" si="28"/>
        <v>KW I</v>
      </c>
      <c r="F88" s="65" t="str">
        <f t="shared" si="28"/>
        <v>KW II</v>
      </c>
      <c r="G88" s="65" t="str">
        <f t="shared" si="28"/>
        <v>KW III</v>
      </c>
      <c r="H88" s="65" t="str">
        <f t="shared" si="28"/>
        <v>Rok</v>
      </c>
      <c r="I88" s="65" t="str">
        <f t="shared" si="28"/>
        <v>KW I</v>
      </c>
      <c r="J88" s="65" t="str">
        <f t="shared" si="28"/>
        <v>KW III</v>
      </c>
      <c r="K88" s="66" t="str">
        <f t="shared" si="28"/>
        <v>PRG -Rok</v>
      </c>
      <c r="L88" s="66" t="str">
        <f t="shared" si="28"/>
        <v>PRG -Rok</v>
      </c>
      <c r="M88" s="152" t="str">
        <f t="shared" si="28"/>
        <v>PRG -Rok</v>
      </c>
      <c r="N88" s="66" t="str">
        <f t="shared" si="28"/>
        <v>PRG -Rok</v>
      </c>
      <c r="O88" s="66" t="str">
        <f t="shared" si="28"/>
        <v>PRG -Rok</v>
      </c>
      <c r="P88" s="66" t="str">
        <f t="shared" si="28"/>
        <v>PRG -Rok</v>
      </c>
      <c r="Q88" s="66" t="str">
        <f t="shared" si="28"/>
        <v>PRG -Rok</v>
      </c>
      <c r="R88" s="66" t="str">
        <f>R8</f>
        <v>PRG -Rok</v>
      </c>
      <c r="S88" s="66" t="str">
        <f>S8</f>
        <v>PRG -Rok</v>
      </c>
      <c r="T88" s="132"/>
      <c r="U88" s="133"/>
    </row>
    <row r="89" spans="1:21" s="2" customFormat="1" ht="11.25" customHeight="1">
      <c r="A89" s="234"/>
      <c r="B89" s="235"/>
      <c r="C89" s="65" t="str">
        <f aca="true" t="shared" si="29" ref="C89:Q89">C9</f>
        <v>31-12-2018</v>
      </c>
      <c r="D89" s="65" t="str">
        <f t="shared" si="29"/>
        <v>31-12-2019</v>
      </c>
      <c r="E89" s="65" t="str">
        <f t="shared" si="29"/>
        <v>31-03-2019</v>
      </c>
      <c r="F89" s="65" t="str">
        <f t="shared" si="29"/>
        <v>30-06-2019</v>
      </c>
      <c r="G89" s="65" t="str">
        <f t="shared" si="29"/>
        <v>30-09-2019</v>
      </c>
      <c r="H89" s="65" t="str">
        <f t="shared" si="29"/>
        <v>31-12-2020</v>
      </c>
      <c r="I89" s="65" t="str">
        <f t="shared" si="29"/>
        <v>31-03-2020</v>
      </c>
      <c r="J89" s="65" t="str">
        <f t="shared" si="29"/>
        <v>30-09-2020</v>
      </c>
      <c r="K89" s="65" t="str">
        <f t="shared" si="29"/>
        <v>31-12-2021</v>
      </c>
      <c r="L89" s="65" t="str">
        <f t="shared" si="29"/>
        <v>31-12-2022</v>
      </c>
      <c r="M89" s="152" t="str">
        <f t="shared" si="29"/>
        <v>31-12-2023</v>
      </c>
      <c r="N89" s="65" t="str">
        <f t="shared" si="29"/>
        <v>31-12-2024</v>
      </c>
      <c r="O89" s="65" t="str">
        <f t="shared" si="29"/>
        <v>31-12-2025</v>
      </c>
      <c r="P89" s="65" t="str">
        <f t="shared" si="29"/>
        <v>31-12-2026</v>
      </c>
      <c r="Q89" s="65" t="str">
        <f t="shared" si="29"/>
        <v>31-12-2027</v>
      </c>
      <c r="R89" s="65" t="str">
        <f>R9</f>
        <v>31-12-2027</v>
      </c>
      <c r="S89" s="65" t="str">
        <f>S9</f>
        <v>31-12-2028</v>
      </c>
      <c r="T89" s="1"/>
      <c r="U89" s="1"/>
    </row>
    <row r="90" spans="1:21" s="2" customFormat="1" ht="11.25" customHeight="1">
      <c r="A90" s="236"/>
      <c r="B90" s="237"/>
      <c r="C90" s="65" t="str">
        <f>C10</f>
        <v>360</v>
      </c>
      <c r="D90" s="65" t="str">
        <f>D10</f>
        <v>360</v>
      </c>
      <c r="E90" s="66">
        <v>120</v>
      </c>
      <c r="F90" s="66">
        <v>180</v>
      </c>
      <c r="G90" s="66">
        <v>240</v>
      </c>
      <c r="H90" s="66">
        <v>360</v>
      </c>
      <c r="I90" s="65" t="str">
        <f>I10</f>
        <v>90</v>
      </c>
      <c r="J90" s="66">
        <v>240</v>
      </c>
      <c r="K90" s="65" t="str">
        <f>K10</f>
        <v>360</v>
      </c>
      <c r="L90" s="66">
        <v>360</v>
      </c>
      <c r="M90" s="152">
        <v>360</v>
      </c>
      <c r="N90" s="66">
        <v>360</v>
      </c>
      <c r="O90" s="66">
        <v>360</v>
      </c>
      <c r="P90" s="66">
        <v>360</v>
      </c>
      <c r="Q90" s="66">
        <v>360</v>
      </c>
      <c r="R90" s="66">
        <v>360</v>
      </c>
      <c r="S90" s="66">
        <v>360</v>
      </c>
      <c r="T90" s="1"/>
      <c r="U90" s="1"/>
    </row>
    <row r="91" spans="1:21" s="2" customFormat="1" ht="11.25">
      <c r="A91" s="64" t="s">
        <v>12</v>
      </c>
      <c r="B91" s="123" t="s">
        <v>138</v>
      </c>
      <c r="C91" s="39">
        <f>SUM(C92:C100)</f>
        <v>0</v>
      </c>
      <c r="D91" s="185">
        <f>SUM(D92:D100)</f>
        <v>0</v>
      </c>
      <c r="E91" s="39">
        <f aca="true" t="shared" si="30" ref="E91:J91">SUM(E92:E100)</f>
        <v>0</v>
      </c>
      <c r="F91" s="39">
        <f>SUM(F92:F100)</f>
        <v>0</v>
      </c>
      <c r="G91" s="39">
        <f t="shared" si="30"/>
        <v>0</v>
      </c>
      <c r="H91" s="185">
        <f>SUM(H92:H100)</f>
        <v>0</v>
      </c>
      <c r="I91" s="185">
        <f>SUM(I92:I100)</f>
        <v>945.00038</v>
      </c>
      <c r="J91" s="39">
        <f t="shared" si="30"/>
        <v>0</v>
      </c>
      <c r="K91" s="185">
        <f aca="true" t="shared" si="31" ref="K91:P91">SUM(K92:K100)</f>
        <v>0</v>
      </c>
      <c r="L91" s="185">
        <f t="shared" si="31"/>
        <v>0</v>
      </c>
      <c r="M91" s="185">
        <f t="shared" si="31"/>
        <v>0</v>
      </c>
      <c r="N91" s="185">
        <f t="shared" si="31"/>
        <v>0</v>
      </c>
      <c r="O91" s="185">
        <f t="shared" si="31"/>
        <v>0</v>
      </c>
      <c r="P91" s="185">
        <f t="shared" si="31"/>
        <v>0</v>
      </c>
      <c r="Q91" s="39">
        <f>SUM(Q92:Q100)</f>
        <v>0</v>
      </c>
      <c r="R91" s="39">
        <f>SUM(R92:R100)</f>
        <v>0</v>
      </c>
      <c r="S91" s="39">
        <f>SUM(S92:S100)</f>
        <v>0</v>
      </c>
      <c r="T91" s="1"/>
      <c r="U91" s="1"/>
    </row>
    <row r="92" spans="1:21" s="4" customFormat="1" ht="11.25">
      <c r="A92" s="67" t="s">
        <v>21</v>
      </c>
      <c r="B92" s="124" t="s">
        <v>22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"/>
      <c r="U92" s="1"/>
    </row>
    <row r="93" spans="1:21" s="4" customFormat="1" ht="22.5">
      <c r="A93" s="68" t="s">
        <v>19</v>
      </c>
      <c r="B93" s="124" t="s">
        <v>139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20"/>
      <c r="Q93" s="220"/>
      <c r="R93" s="220"/>
      <c r="S93" s="220"/>
      <c r="T93" s="1"/>
      <c r="U93" s="1"/>
    </row>
    <row r="94" spans="1:31" s="4" customFormat="1" ht="11.25">
      <c r="A94" s="69" t="s">
        <v>15</v>
      </c>
      <c r="B94" s="124" t="s">
        <v>72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20"/>
      <c r="Q94" s="220"/>
      <c r="R94" s="220"/>
      <c r="S94" s="220"/>
      <c r="T94" s="1"/>
      <c r="U94" s="1"/>
      <c r="V94" s="132"/>
      <c r="W94" s="131"/>
      <c r="X94" s="132"/>
      <c r="Y94" s="131"/>
      <c r="Z94" s="132"/>
      <c r="AA94" s="131"/>
      <c r="AB94" s="132"/>
      <c r="AC94" s="131"/>
      <c r="AD94" s="132"/>
      <c r="AE94" s="131"/>
    </row>
    <row r="95" spans="1:33" s="2" customFormat="1" ht="11.25">
      <c r="A95" s="70" t="s">
        <v>20</v>
      </c>
      <c r="B95" s="124" t="s">
        <v>75</v>
      </c>
      <c r="C95" s="221"/>
      <c r="D95" s="221"/>
      <c r="E95" s="222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1"/>
      <c r="U95" s="1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1" ht="11.25">
      <c r="A96" s="68" t="s">
        <v>23</v>
      </c>
      <c r="B96" s="124" t="s">
        <v>76</v>
      </c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20"/>
      <c r="Q96" s="220"/>
      <c r="R96" s="220"/>
      <c r="S96" s="220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ht="11.25">
      <c r="A97" s="67" t="s">
        <v>25</v>
      </c>
      <c r="B97" s="124" t="s">
        <v>24</v>
      </c>
      <c r="C97" s="218"/>
      <c r="D97" s="218"/>
      <c r="E97" s="218"/>
      <c r="F97" s="221"/>
      <c r="G97" s="221"/>
      <c r="H97" s="221"/>
      <c r="I97" s="218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AA97" s="36"/>
      <c r="AB97" s="36"/>
      <c r="AC97" s="36"/>
      <c r="AD97" s="36"/>
      <c r="AE97" s="36"/>
    </row>
    <row r="98" spans="1:31" s="2" customFormat="1" ht="11.25">
      <c r="A98" s="68" t="s">
        <v>26</v>
      </c>
      <c r="B98" s="124" t="s">
        <v>140</v>
      </c>
      <c r="C98" s="221"/>
      <c r="D98" s="221"/>
      <c r="E98" s="221"/>
      <c r="F98" s="221"/>
      <c r="G98" s="221">
        <v>0</v>
      </c>
      <c r="H98" s="221"/>
      <c r="I98" s="221">
        <v>945.00038</v>
      </c>
      <c r="J98" s="221">
        <v>0</v>
      </c>
      <c r="K98" s="221"/>
      <c r="L98" s="221"/>
      <c r="M98" s="221"/>
      <c r="N98" s="221"/>
      <c r="O98" s="221"/>
      <c r="P98" s="221"/>
      <c r="Q98" s="221"/>
      <c r="R98" s="221"/>
      <c r="S98" s="221"/>
      <c r="T98" s="1"/>
      <c r="U98" s="1"/>
      <c r="AA98" s="32"/>
      <c r="AB98" s="32"/>
      <c r="AC98" s="32"/>
      <c r="AD98" s="32"/>
      <c r="AE98" s="32"/>
    </row>
    <row r="99" spans="1:31" s="2" customFormat="1" ht="11.25">
      <c r="A99" s="67" t="s">
        <v>73</v>
      </c>
      <c r="B99" s="124" t="s">
        <v>77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1"/>
      <c r="U99" s="1"/>
      <c r="AA99" s="32"/>
      <c r="AB99" s="32"/>
      <c r="AC99" s="32"/>
      <c r="AD99" s="32"/>
      <c r="AE99" s="32"/>
    </row>
    <row r="100" spans="1:19" ht="22.5">
      <c r="A100" s="67" t="s">
        <v>74</v>
      </c>
      <c r="B100" s="124" t="s">
        <v>78</v>
      </c>
      <c r="C100" s="221"/>
      <c r="D100" s="224"/>
      <c r="E100" s="189"/>
      <c r="F100" s="189"/>
      <c r="G100" s="181"/>
      <c r="H100" s="225"/>
      <c r="I100" s="226"/>
      <c r="J100" s="181"/>
      <c r="K100" s="181"/>
      <c r="L100" s="189"/>
      <c r="M100" s="218"/>
      <c r="N100" s="218"/>
      <c r="O100" s="218"/>
      <c r="P100" s="218"/>
      <c r="Q100" s="218"/>
      <c r="R100" s="218"/>
      <c r="S100" s="218"/>
    </row>
    <row r="101" spans="1:21" s="19" customFormat="1" ht="11.25">
      <c r="A101" s="64" t="s">
        <v>27</v>
      </c>
      <c r="B101" s="125" t="s">
        <v>141</v>
      </c>
      <c r="C101" s="160">
        <f>C102+C110+C117+C136</f>
        <v>0</v>
      </c>
      <c r="D101" s="160">
        <f>D102+D110+D117+D136</f>
        <v>0</v>
      </c>
      <c r="E101" s="160">
        <v>688.05</v>
      </c>
      <c r="F101" s="160">
        <v>1860.1299999999999</v>
      </c>
      <c r="G101" s="160">
        <f>G102+G110+G117+G136</f>
        <v>311.68667999999997</v>
      </c>
      <c r="H101" s="160">
        <f>H102+H110+H117+H136</f>
        <v>0</v>
      </c>
      <c r="I101" s="160">
        <f aca="true" t="shared" si="32" ref="I101:Q101">I102+I110+I117+I136</f>
        <v>1530.612</v>
      </c>
      <c r="J101" s="160">
        <f t="shared" si="32"/>
        <v>0</v>
      </c>
      <c r="K101" s="160">
        <f t="shared" si="32"/>
        <v>0</v>
      </c>
      <c r="L101" s="160">
        <f t="shared" si="32"/>
        <v>0</v>
      </c>
      <c r="M101" s="160">
        <f t="shared" si="32"/>
        <v>0</v>
      </c>
      <c r="N101" s="160">
        <f t="shared" si="32"/>
        <v>0</v>
      </c>
      <c r="O101" s="160">
        <f t="shared" si="32"/>
        <v>0</v>
      </c>
      <c r="P101" s="160">
        <f>P102+P110+P117+P136</f>
        <v>0</v>
      </c>
      <c r="Q101" s="39">
        <f t="shared" si="32"/>
        <v>0</v>
      </c>
      <c r="R101" s="39">
        <f>R102+R110+R117+R136</f>
        <v>0</v>
      </c>
      <c r="S101" s="39">
        <f>S102+S110+S117+S136</f>
        <v>0</v>
      </c>
      <c r="T101" s="1"/>
      <c r="U101" s="1"/>
    </row>
    <row r="102" spans="1:21" s="19" customFormat="1" ht="11.25">
      <c r="A102" s="63" t="s">
        <v>21</v>
      </c>
      <c r="B102" s="126" t="s">
        <v>142</v>
      </c>
      <c r="C102" s="156">
        <f>C103+C104+C107</f>
        <v>0</v>
      </c>
      <c r="D102" s="156">
        <f>D103+D104+D107</f>
        <v>0</v>
      </c>
      <c r="E102" s="156">
        <v>0</v>
      </c>
      <c r="F102" s="156">
        <v>0</v>
      </c>
      <c r="G102" s="156">
        <f>G103+G104+G107</f>
        <v>0</v>
      </c>
      <c r="H102" s="156">
        <f>H103+H104+H107</f>
        <v>0</v>
      </c>
      <c r="I102" s="156">
        <f aca="true" t="shared" si="33" ref="I102:Q102">I103+I104+I107</f>
        <v>0</v>
      </c>
      <c r="J102" s="156">
        <f t="shared" si="33"/>
        <v>0</v>
      </c>
      <c r="K102" s="156">
        <f t="shared" si="33"/>
        <v>0</v>
      </c>
      <c r="L102" s="156">
        <f t="shared" si="33"/>
        <v>0</v>
      </c>
      <c r="M102" s="156">
        <f t="shared" si="33"/>
        <v>0</v>
      </c>
      <c r="N102" s="156">
        <f t="shared" si="33"/>
        <v>0</v>
      </c>
      <c r="O102" s="156">
        <f t="shared" si="33"/>
        <v>0</v>
      </c>
      <c r="P102" s="9">
        <f>P103+P104+P107</f>
        <v>0</v>
      </c>
      <c r="Q102" s="9">
        <f t="shared" si="33"/>
        <v>0</v>
      </c>
      <c r="R102" s="9">
        <f>R103+R104+R107</f>
        <v>0</v>
      </c>
      <c r="S102" s="9">
        <f>S103+S104+S107</f>
        <v>0</v>
      </c>
      <c r="T102" s="1"/>
      <c r="U102" s="1"/>
    </row>
    <row r="103" spans="1:19" ht="22.5">
      <c r="A103" s="10">
        <v>1</v>
      </c>
      <c r="B103" s="124" t="s">
        <v>79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2"/>
      <c r="Q103" s="12"/>
      <c r="R103" s="12"/>
      <c r="S103" s="12"/>
    </row>
    <row r="104" spans="1:19" ht="11.25">
      <c r="A104" s="14">
        <v>2</v>
      </c>
      <c r="B104" s="124" t="s">
        <v>80</v>
      </c>
      <c r="C104" s="173">
        <f>SUM(C105:C106)</f>
        <v>0</v>
      </c>
      <c r="D104" s="173">
        <f>SUM(D105:D106)</f>
        <v>0</v>
      </c>
      <c r="E104" s="173">
        <v>0</v>
      </c>
      <c r="F104" s="173">
        <v>0</v>
      </c>
      <c r="G104" s="173">
        <f>SUM(G105:G106)</f>
        <v>0</v>
      </c>
      <c r="H104" s="173">
        <f>SUM(H105:H106)</f>
        <v>0</v>
      </c>
      <c r="I104" s="173">
        <f aca="true" t="shared" si="34" ref="I104:Q104">SUM(I105:I106)</f>
        <v>0</v>
      </c>
      <c r="J104" s="173">
        <f t="shared" si="34"/>
        <v>0</v>
      </c>
      <c r="K104" s="173">
        <f t="shared" si="34"/>
        <v>0</v>
      </c>
      <c r="L104" s="173">
        <f t="shared" si="34"/>
        <v>0</v>
      </c>
      <c r="M104" s="173">
        <f t="shared" si="34"/>
        <v>0</v>
      </c>
      <c r="N104" s="173">
        <f t="shared" si="34"/>
        <v>0</v>
      </c>
      <c r="O104" s="173">
        <f t="shared" si="34"/>
        <v>0</v>
      </c>
      <c r="P104" s="18">
        <f>SUM(P105:P106)</f>
        <v>0</v>
      </c>
      <c r="Q104" s="18">
        <f t="shared" si="34"/>
        <v>0</v>
      </c>
      <c r="R104" s="18">
        <f>SUM(R105:R106)</f>
        <v>0</v>
      </c>
      <c r="S104" s="18">
        <f>SUM(S105:S106)</f>
        <v>0</v>
      </c>
    </row>
    <row r="105" spans="1:19" ht="11.25">
      <c r="A105" s="10"/>
      <c r="B105" s="124" t="s">
        <v>98</v>
      </c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8"/>
      <c r="Q105" s="18"/>
      <c r="R105" s="18"/>
      <c r="S105" s="18"/>
    </row>
    <row r="106" spans="1:19" ht="11.25">
      <c r="A106" s="10"/>
      <c r="B106" s="124" t="s">
        <v>81</v>
      </c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8"/>
      <c r="Q106" s="18"/>
      <c r="R106" s="18"/>
      <c r="S106" s="18"/>
    </row>
    <row r="107" spans="1:19" ht="11.25">
      <c r="A107" s="14">
        <v>3</v>
      </c>
      <c r="B107" s="124" t="s">
        <v>82</v>
      </c>
      <c r="C107" s="173">
        <f>SUM(C108:C109)</f>
        <v>0</v>
      </c>
      <c r="D107" s="173">
        <f>SUM(D108:D109)</f>
        <v>0</v>
      </c>
      <c r="E107" s="173">
        <v>0</v>
      </c>
      <c r="F107" s="173">
        <v>0</v>
      </c>
      <c r="G107" s="173">
        <f>SUM(G108:G109)</f>
        <v>0</v>
      </c>
      <c r="H107" s="173">
        <f>SUM(H108:H109)</f>
        <v>0</v>
      </c>
      <c r="I107" s="173">
        <f aca="true" t="shared" si="35" ref="I107:Q107">SUM(I108:I109)</f>
        <v>0</v>
      </c>
      <c r="J107" s="173">
        <f t="shared" si="35"/>
        <v>0</v>
      </c>
      <c r="K107" s="173">
        <f t="shared" si="35"/>
        <v>0</v>
      </c>
      <c r="L107" s="173">
        <f t="shared" si="35"/>
        <v>0</v>
      </c>
      <c r="M107" s="173">
        <f t="shared" si="35"/>
        <v>0</v>
      </c>
      <c r="N107" s="173">
        <f t="shared" si="35"/>
        <v>0</v>
      </c>
      <c r="O107" s="173">
        <f t="shared" si="35"/>
        <v>0</v>
      </c>
      <c r="P107" s="18">
        <f>SUM(P108:P109)</f>
        <v>0</v>
      </c>
      <c r="Q107" s="18">
        <f t="shared" si="35"/>
        <v>0</v>
      </c>
      <c r="R107" s="18">
        <f>SUM(R108:R109)</f>
        <v>0</v>
      </c>
      <c r="S107" s="18">
        <f>SUM(S108:S109)</f>
        <v>0</v>
      </c>
    </row>
    <row r="108" spans="1:19" ht="11.25">
      <c r="A108" s="10"/>
      <c r="B108" s="124" t="s">
        <v>97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2"/>
      <c r="Q108" s="12"/>
      <c r="R108" s="12"/>
      <c r="S108" s="12"/>
    </row>
    <row r="109" spans="1:19" ht="11.25">
      <c r="A109" s="10"/>
      <c r="B109" s="124" t="s">
        <v>83</v>
      </c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2"/>
      <c r="Q109" s="12"/>
      <c r="R109" s="12"/>
      <c r="S109" s="12"/>
    </row>
    <row r="110" spans="1:21" s="2" customFormat="1" ht="11.25">
      <c r="A110" s="63" t="s">
        <v>19</v>
      </c>
      <c r="B110" s="126" t="s">
        <v>143</v>
      </c>
      <c r="C110" s="156">
        <f>SUM(C111:C112)</f>
        <v>0</v>
      </c>
      <c r="D110" s="156">
        <f>SUM(D111:D112)</f>
        <v>0</v>
      </c>
      <c r="E110" s="156">
        <v>0</v>
      </c>
      <c r="F110" s="156">
        <v>0</v>
      </c>
      <c r="G110" s="156">
        <f>SUM(G111:G112)</f>
        <v>0</v>
      </c>
      <c r="H110" s="156">
        <f>SUM(H111:H112)</f>
        <v>0</v>
      </c>
      <c r="I110" s="156">
        <f aca="true" t="shared" si="36" ref="I110:Q110">SUM(I111:I112)</f>
        <v>1385.592</v>
      </c>
      <c r="J110" s="156">
        <f t="shared" si="36"/>
        <v>0</v>
      </c>
      <c r="K110" s="156">
        <f t="shared" si="36"/>
        <v>0</v>
      </c>
      <c r="L110" s="156">
        <f t="shared" si="36"/>
        <v>0</v>
      </c>
      <c r="M110" s="156">
        <f t="shared" si="36"/>
        <v>0</v>
      </c>
      <c r="N110" s="156">
        <f t="shared" si="36"/>
        <v>0</v>
      </c>
      <c r="O110" s="156">
        <f t="shared" si="36"/>
        <v>0</v>
      </c>
      <c r="P110" s="9">
        <f>SUM(P111:P112)</f>
        <v>0</v>
      </c>
      <c r="Q110" s="9">
        <f t="shared" si="36"/>
        <v>0</v>
      </c>
      <c r="R110" s="9">
        <f>SUM(R111:R112)</f>
        <v>0</v>
      </c>
      <c r="S110" s="9">
        <f>SUM(S111:S112)</f>
        <v>0</v>
      </c>
      <c r="T110" s="1"/>
      <c r="U110" s="1"/>
    </row>
    <row r="111" spans="1:19" ht="11.25">
      <c r="A111" s="10">
        <v>1</v>
      </c>
      <c r="B111" s="124" t="s">
        <v>88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2"/>
      <c r="Q111" s="12"/>
      <c r="R111" s="12"/>
      <c r="S111" s="12"/>
    </row>
    <row r="112" spans="1:24" ht="11.25">
      <c r="A112" s="14">
        <v>2</v>
      </c>
      <c r="B112" s="124" t="s">
        <v>84</v>
      </c>
      <c r="C112" s="173">
        <f>SUM(C113:C116)</f>
        <v>0</v>
      </c>
      <c r="D112" s="173">
        <f>SUM(D113:D116)</f>
        <v>0</v>
      </c>
      <c r="E112" s="173">
        <v>0</v>
      </c>
      <c r="F112" s="173">
        <v>0</v>
      </c>
      <c r="G112" s="173">
        <f>SUM(G113:G116)</f>
        <v>0</v>
      </c>
      <c r="H112" s="218">
        <f>SUM(H113:H116)</f>
        <v>0</v>
      </c>
      <c r="I112" s="173">
        <f aca="true" t="shared" si="37" ref="I112:Q112">SUM(I113:I116)</f>
        <v>1385.592</v>
      </c>
      <c r="J112" s="173">
        <f t="shared" si="37"/>
        <v>0</v>
      </c>
      <c r="K112" s="173">
        <f t="shared" si="37"/>
        <v>0</v>
      </c>
      <c r="L112" s="173">
        <f t="shared" si="37"/>
        <v>0</v>
      </c>
      <c r="M112" s="173">
        <f t="shared" si="37"/>
        <v>0</v>
      </c>
      <c r="N112" s="173">
        <f t="shared" si="37"/>
        <v>0</v>
      </c>
      <c r="O112" s="173">
        <f t="shared" si="37"/>
        <v>0</v>
      </c>
      <c r="P112" s="173">
        <f>SUM(P113:P116)</f>
        <v>0</v>
      </c>
      <c r="Q112" s="18">
        <f t="shared" si="37"/>
        <v>0</v>
      </c>
      <c r="R112" s="18">
        <f>SUM(R113:R116)</f>
        <v>0</v>
      </c>
      <c r="S112" s="18">
        <f>SUM(S113:S116)</f>
        <v>0</v>
      </c>
      <c r="V112" s="36"/>
      <c r="W112" s="36"/>
      <c r="X112" s="36"/>
    </row>
    <row r="113" spans="1:24" ht="11.25">
      <c r="A113" s="10"/>
      <c r="B113" s="124" t="s">
        <v>85</v>
      </c>
      <c r="C113" s="173"/>
      <c r="D113" s="173"/>
      <c r="E113" s="173"/>
      <c r="F113" s="173"/>
      <c r="G113" s="173">
        <v>0</v>
      </c>
      <c r="H113" s="173"/>
      <c r="I113" s="173">
        <v>1385.592</v>
      </c>
      <c r="J113" s="173">
        <v>0</v>
      </c>
      <c r="K113" s="173"/>
      <c r="L113" s="173"/>
      <c r="M113" s="173"/>
      <c r="N113" s="173"/>
      <c r="O113" s="173"/>
      <c r="P113" s="173"/>
      <c r="Q113" s="173"/>
      <c r="R113" s="173"/>
      <c r="S113" s="173"/>
      <c r="V113" s="130"/>
      <c r="W113" s="130"/>
      <c r="X113" s="130"/>
    </row>
    <row r="114" spans="1:19" ht="22.5">
      <c r="A114" s="10"/>
      <c r="B114" s="124" t="s">
        <v>99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73"/>
      <c r="Q114" s="12"/>
      <c r="R114" s="12"/>
      <c r="S114" s="12"/>
    </row>
    <row r="115" spans="1:19" ht="11.25">
      <c r="A115" s="10"/>
      <c r="B115" s="124" t="s">
        <v>86</v>
      </c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2"/>
      <c r="Q115" s="12"/>
      <c r="R115" s="12"/>
      <c r="S115" s="12"/>
    </row>
    <row r="116" spans="1:19" ht="11.25">
      <c r="A116" s="10"/>
      <c r="B116" s="124" t="s">
        <v>87</v>
      </c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2"/>
      <c r="Q116" s="12"/>
      <c r="R116" s="12"/>
      <c r="S116" s="12"/>
    </row>
    <row r="117" spans="1:23" s="2" customFormat="1" ht="11.25">
      <c r="A117" s="63" t="s">
        <v>15</v>
      </c>
      <c r="B117" s="59" t="s">
        <v>144</v>
      </c>
      <c r="C117" s="156">
        <f>C118+C123+C135</f>
        <v>0</v>
      </c>
      <c r="D117" s="156">
        <f>D118+D123+D135</f>
        <v>0</v>
      </c>
      <c r="E117" s="156">
        <v>688.05</v>
      </c>
      <c r="F117" s="156">
        <v>1860.1299999999999</v>
      </c>
      <c r="G117" s="156">
        <f>G118+G123+G135</f>
        <v>311.68667999999997</v>
      </c>
      <c r="H117" s="156">
        <f>H118+H123+H135</f>
        <v>0</v>
      </c>
      <c r="I117" s="156">
        <f aca="true" t="shared" si="38" ref="I117:Q117">I118+I123+I135</f>
        <v>145.02</v>
      </c>
      <c r="J117" s="156">
        <f t="shared" si="38"/>
        <v>0</v>
      </c>
      <c r="K117" s="156">
        <f t="shared" si="38"/>
        <v>0</v>
      </c>
      <c r="L117" s="156">
        <f t="shared" si="38"/>
        <v>0</v>
      </c>
      <c r="M117" s="156">
        <f t="shared" si="38"/>
        <v>0</v>
      </c>
      <c r="N117" s="156">
        <f t="shared" si="38"/>
        <v>0</v>
      </c>
      <c r="O117" s="156">
        <f t="shared" si="38"/>
        <v>0</v>
      </c>
      <c r="P117" s="9">
        <f>P118+P123+P135</f>
        <v>0</v>
      </c>
      <c r="Q117" s="9">
        <f t="shared" si="38"/>
        <v>0</v>
      </c>
      <c r="R117" s="9">
        <f>R118+R123+R135</f>
        <v>0</v>
      </c>
      <c r="S117" s="9">
        <f>S118+S123+S135</f>
        <v>0</v>
      </c>
      <c r="T117" s="1"/>
      <c r="U117" s="1"/>
      <c r="W117" s="133"/>
    </row>
    <row r="118" spans="1:28" ht="11.25">
      <c r="A118" s="10">
        <v>1</v>
      </c>
      <c r="B118" s="24" t="s">
        <v>88</v>
      </c>
      <c r="C118" s="161">
        <f>C119+C122</f>
        <v>0</v>
      </c>
      <c r="D118" s="161">
        <f>D119+D122</f>
        <v>0</v>
      </c>
      <c r="E118" s="161">
        <v>0</v>
      </c>
      <c r="F118" s="161">
        <v>0</v>
      </c>
      <c r="G118" s="161">
        <f>G119+G122</f>
        <v>0</v>
      </c>
      <c r="H118" s="161">
        <f>H119+H122</f>
        <v>0</v>
      </c>
      <c r="I118" s="161">
        <f aca="true" t="shared" si="39" ref="I118:Q118">I119+I122</f>
        <v>0</v>
      </c>
      <c r="J118" s="161">
        <f t="shared" si="39"/>
        <v>0</v>
      </c>
      <c r="K118" s="161">
        <f t="shared" si="39"/>
        <v>0</v>
      </c>
      <c r="L118" s="161">
        <f t="shared" si="39"/>
        <v>0</v>
      </c>
      <c r="M118" s="161">
        <f t="shared" si="39"/>
        <v>0</v>
      </c>
      <c r="N118" s="161">
        <f t="shared" si="39"/>
        <v>0</v>
      </c>
      <c r="O118" s="161">
        <f t="shared" si="39"/>
        <v>0</v>
      </c>
      <c r="P118" s="12">
        <f>P119+P122</f>
        <v>0</v>
      </c>
      <c r="Q118" s="12">
        <f t="shared" si="39"/>
        <v>0</v>
      </c>
      <c r="R118" s="12">
        <f>R119+R122</f>
        <v>0</v>
      </c>
      <c r="S118" s="12">
        <f>S119+S122</f>
        <v>0</v>
      </c>
      <c r="W118" s="36"/>
      <c r="X118" s="118"/>
      <c r="Y118" s="118"/>
      <c r="Z118" s="118"/>
      <c r="AA118" s="118"/>
      <c r="AB118" s="118"/>
    </row>
    <row r="119" spans="1:28" ht="11.25">
      <c r="A119" s="14"/>
      <c r="B119" s="25" t="s">
        <v>89</v>
      </c>
      <c r="C119" s="173">
        <f>SUM(C120:C121)</f>
        <v>0</v>
      </c>
      <c r="D119" s="173">
        <f>SUM(D120:D121)</f>
        <v>0</v>
      </c>
      <c r="E119" s="173">
        <v>0</v>
      </c>
      <c r="F119" s="173">
        <v>0</v>
      </c>
      <c r="G119" s="173">
        <f>SUM(G120:G121)</f>
        <v>0</v>
      </c>
      <c r="H119" s="173">
        <f>SUM(H120:H121)</f>
        <v>0</v>
      </c>
      <c r="I119" s="173">
        <f aca="true" t="shared" si="40" ref="I119:Q119">SUM(I120:I121)</f>
        <v>0</v>
      </c>
      <c r="J119" s="173">
        <f t="shared" si="40"/>
        <v>0</v>
      </c>
      <c r="K119" s="173">
        <f t="shared" si="40"/>
        <v>0</v>
      </c>
      <c r="L119" s="173">
        <f t="shared" si="40"/>
        <v>0</v>
      </c>
      <c r="M119" s="173">
        <f t="shared" si="40"/>
        <v>0</v>
      </c>
      <c r="N119" s="173">
        <f t="shared" si="40"/>
        <v>0</v>
      </c>
      <c r="O119" s="173">
        <f t="shared" si="40"/>
        <v>0</v>
      </c>
      <c r="P119" s="18">
        <f>SUM(P120:P121)</f>
        <v>0</v>
      </c>
      <c r="Q119" s="18">
        <f t="shared" si="40"/>
        <v>0</v>
      </c>
      <c r="R119" s="18">
        <f>SUM(R120:R121)</f>
        <v>0</v>
      </c>
      <c r="S119" s="18">
        <f>SUM(S120:S121)</f>
        <v>0</v>
      </c>
      <c r="X119" s="118"/>
      <c r="Y119" s="118"/>
      <c r="Z119" s="118"/>
      <c r="AA119" s="118"/>
      <c r="AB119" s="118"/>
    </row>
    <row r="120" spans="1:28" ht="11.25">
      <c r="A120" s="10"/>
      <c r="B120" s="13" t="s">
        <v>62</v>
      </c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8"/>
      <c r="Q120" s="18"/>
      <c r="R120" s="18"/>
      <c r="S120" s="18"/>
      <c r="X120" s="118"/>
      <c r="Y120" s="118"/>
      <c r="Z120" s="118"/>
      <c r="AA120" s="118"/>
      <c r="AB120" s="118"/>
    </row>
    <row r="121" spans="1:28" ht="11.25">
      <c r="A121" s="10"/>
      <c r="B121" s="11" t="s">
        <v>63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8"/>
      <c r="Q121" s="18"/>
      <c r="R121" s="18"/>
      <c r="S121" s="18"/>
      <c r="V121" s="4"/>
      <c r="X121" s="118"/>
      <c r="Y121" s="118"/>
      <c r="Z121" s="118"/>
      <c r="AA121" s="118"/>
      <c r="AB121" s="118"/>
    </row>
    <row r="122" spans="1:28" ht="11.25">
      <c r="A122" s="10"/>
      <c r="B122" s="13" t="s">
        <v>64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8"/>
      <c r="Q122" s="18"/>
      <c r="R122" s="18"/>
      <c r="S122" s="18"/>
      <c r="X122" s="118"/>
      <c r="Y122" s="118"/>
      <c r="Z122" s="118"/>
      <c r="AA122" s="118"/>
      <c r="AB122" s="118"/>
    </row>
    <row r="123" spans="1:28" s="28" customFormat="1" ht="11.25">
      <c r="A123" s="26">
        <v>2</v>
      </c>
      <c r="B123" s="27" t="s">
        <v>84</v>
      </c>
      <c r="C123" s="176">
        <f>SUM(C124+C125+C126+C127+C130+C131+C132+C133+C134)</f>
        <v>0</v>
      </c>
      <c r="D123" s="176">
        <f>SUM(D124+D125+D126+D127+D130+D131+D132+D133+D134)</f>
        <v>0</v>
      </c>
      <c r="E123" s="176">
        <v>688.06</v>
      </c>
      <c r="F123" s="176">
        <v>1860.1299999999999</v>
      </c>
      <c r="G123" s="176">
        <f>SUM(G124+G125+G126+G127+G130+G131+G132+G133+G134)</f>
        <v>311.68667999999997</v>
      </c>
      <c r="H123" s="176">
        <f>SUM(H124+H125+H126+H127+H130+H131+H132+H133+H134)</f>
        <v>0</v>
      </c>
      <c r="I123" s="176">
        <f aca="true" t="shared" si="41" ref="I123:Q123">SUM(I124+I125+I126+I127+I130+I131+I132+I133+I134)</f>
        <v>145.02</v>
      </c>
      <c r="J123" s="176">
        <f t="shared" si="41"/>
        <v>0</v>
      </c>
      <c r="K123" s="176">
        <f t="shared" si="41"/>
        <v>0</v>
      </c>
      <c r="L123" s="176">
        <f t="shared" si="41"/>
        <v>0</v>
      </c>
      <c r="M123" s="176">
        <f t="shared" si="41"/>
        <v>0</v>
      </c>
      <c r="N123" s="176">
        <f t="shared" si="41"/>
        <v>0</v>
      </c>
      <c r="O123" s="176">
        <f t="shared" si="41"/>
        <v>0</v>
      </c>
      <c r="P123" s="140">
        <f>SUM(P124+P125+P126+P127+P130+P131+P132+P133+P134)</f>
        <v>0</v>
      </c>
      <c r="Q123" s="140">
        <f t="shared" si="41"/>
        <v>0</v>
      </c>
      <c r="R123" s="140">
        <f>SUM(R124+R125+R126+R127+R130+R131+R132+R133+R134)</f>
        <v>0</v>
      </c>
      <c r="S123" s="140">
        <f>SUM(S124+S125+S126+S127+S130+S131+S132+S133+S134)</f>
        <v>0</v>
      </c>
      <c r="T123" s="1"/>
      <c r="U123" s="1"/>
      <c r="V123" s="1"/>
      <c r="X123" s="154"/>
      <c r="Y123" s="118"/>
      <c r="Z123" s="118"/>
      <c r="AA123" s="118"/>
      <c r="AB123" s="154"/>
    </row>
    <row r="124" spans="1:28" s="28" customFormat="1" ht="11.25">
      <c r="A124" s="29"/>
      <c r="B124" s="23" t="s">
        <v>85</v>
      </c>
      <c r="C124" s="161"/>
      <c r="D124" s="36"/>
      <c r="E124" s="36"/>
      <c r="F124" s="218">
        <v>850</v>
      </c>
      <c r="G124" s="36">
        <v>311.68667999999997</v>
      </c>
      <c r="H124" s="176"/>
      <c r="I124" s="176">
        <v>145.02</v>
      </c>
      <c r="J124" s="227"/>
      <c r="K124" s="176"/>
      <c r="L124" s="176"/>
      <c r="M124" s="176"/>
      <c r="N124" s="176"/>
      <c r="O124" s="176"/>
      <c r="P124" s="176"/>
      <c r="Q124" s="176"/>
      <c r="R124" s="176"/>
      <c r="S124" s="176"/>
      <c r="T124" s="1"/>
      <c r="U124" s="1"/>
      <c r="V124" s="119"/>
      <c r="X124" s="154"/>
      <c r="Y124" s="154"/>
      <c r="Z124" s="154"/>
      <c r="AA124" s="154"/>
      <c r="AB124" s="154"/>
    </row>
    <row r="125" spans="1:28" s="28" customFormat="1" ht="22.5">
      <c r="A125" s="29"/>
      <c r="B125" s="21" t="s">
        <v>99</v>
      </c>
      <c r="C125" s="161"/>
      <c r="D125" s="218"/>
      <c r="E125" s="218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40"/>
      <c r="Q125" s="140"/>
      <c r="R125" s="140"/>
      <c r="S125" s="140"/>
      <c r="T125" s="1"/>
      <c r="U125" s="1"/>
      <c r="X125" s="154"/>
      <c r="Y125" s="154"/>
      <c r="Z125" s="154"/>
      <c r="AA125" s="154"/>
      <c r="AB125" s="154"/>
    </row>
    <row r="126" spans="1:28" s="28" customFormat="1" ht="11.25">
      <c r="A126" s="29"/>
      <c r="B126" s="23" t="s">
        <v>86</v>
      </c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40"/>
      <c r="Q126" s="140"/>
      <c r="R126" s="140"/>
      <c r="S126" s="140"/>
      <c r="T126" s="1"/>
      <c r="U126" s="1"/>
      <c r="X126" s="154"/>
      <c r="Y126" s="154"/>
      <c r="Z126" s="154"/>
      <c r="AA126" s="154"/>
      <c r="AB126" s="154"/>
    </row>
    <row r="127" spans="1:28" s="28" customFormat="1" ht="11.25">
      <c r="A127" s="26"/>
      <c r="B127" s="25" t="s">
        <v>90</v>
      </c>
      <c r="C127" s="176">
        <f>SUM(C128:C129)</f>
        <v>0</v>
      </c>
      <c r="D127" s="176">
        <f>SUM(D128:D129)</f>
        <v>0</v>
      </c>
      <c r="E127" s="176">
        <v>592.05</v>
      </c>
      <c r="F127" s="176">
        <v>977.8</v>
      </c>
      <c r="G127" s="176">
        <f>SUM(G128:G129)</f>
        <v>0</v>
      </c>
      <c r="H127" s="176">
        <f>SUM(H128:H129)</f>
        <v>0</v>
      </c>
      <c r="I127" s="176">
        <f aca="true" t="shared" si="42" ref="I127:Q127">SUM(I128:I129)</f>
        <v>0</v>
      </c>
      <c r="J127" s="176">
        <f t="shared" si="42"/>
        <v>0</v>
      </c>
      <c r="K127" s="176">
        <f t="shared" si="42"/>
        <v>0</v>
      </c>
      <c r="L127" s="176">
        <f t="shared" si="42"/>
        <v>0</v>
      </c>
      <c r="M127" s="176">
        <f t="shared" si="42"/>
        <v>0</v>
      </c>
      <c r="N127" s="176">
        <f t="shared" si="42"/>
        <v>0</v>
      </c>
      <c r="O127" s="176">
        <f t="shared" si="42"/>
        <v>0</v>
      </c>
      <c r="P127" s="140">
        <f>SUM(P128:P129)</f>
        <v>0</v>
      </c>
      <c r="Q127" s="140">
        <f t="shared" si="42"/>
        <v>0</v>
      </c>
      <c r="R127" s="140">
        <f>SUM(R128:R129)</f>
        <v>0</v>
      </c>
      <c r="S127" s="140">
        <f>SUM(S128:S129)</f>
        <v>0</v>
      </c>
      <c r="T127" s="1"/>
      <c r="U127" s="1"/>
      <c r="V127" s="99"/>
      <c r="X127" s="154"/>
      <c r="Y127" s="154"/>
      <c r="Z127" s="154"/>
      <c r="AA127" s="154"/>
      <c r="AB127" s="154"/>
    </row>
    <row r="128" spans="1:28" s="28" customFormat="1" ht="11.25">
      <c r="A128" s="29"/>
      <c r="B128" s="13" t="s">
        <v>62</v>
      </c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"/>
      <c r="U128" s="1"/>
      <c r="V128" s="1"/>
      <c r="X128" s="154"/>
      <c r="Y128" s="154"/>
      <c r="Z128" s="154"/>
      <c r="AA128" s="154"/>
      <c r="AB128" s="154"/>
    </row>
    <row r="129" spans="1:28" s="28" customFormat="1" ht="11.25">
      <c r="A129" s="29"/>
      <c r="B129" s="11" t="s">
        <v>63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40"/>
      <c r="Q129" s="140"/>
      <c r="R129" s="140"/>
      <c r="S129" s="140"/>
      <c r="T129" s="1"/>
      <c r="V129" s="1"/>
      <c r="X129" s="154"/>
      <c r="Y129" s="154"/>
      <c r="Z129" s="154"/>
      <c r="AA129" s="154"/>
      <c r="AB129" s="154"/>
    </row>
    <row r="130" spans="1:28" s="28" customFormat="1" ht="11.25">
      <c r="A130" s="29"/>
      <c r="B130" s="30" t="s">
        <v>91</v>
      </c>
      <c r="C130" s="176"/>
      <c r="D130" s="176"/>
      <c r="E130" s="176"/>
      <c r="F130" s="228"/>
      <c r="G130" s="176"/>
      <c r="H130" s="176"/>
      <c r="I130" s="176"/>
      <c r="J130" s="176"/>
      <c r="K130" s="229"/>
      <c r="L130" s="176"/>
      <c r="M130" s="176"/>
      <c r="N130" s="176"/>
      <c r="O130" s="176"/>
      <c r="P130" s="140"/>
      <c r="Q130" s="140"/>
      <c r="R130" s="140"/>
      <c r="S130" s="140"/>
      <c r="T130" s="1"/>
      <c r="X130" s="154"/>
      <c r="Y130" s="154"/>
      <c r="Z130" s="154"/>
      <c r="AA130" s="154"/>
      <c r="AB130" s="154"/>
    </row>
    <row r="131" spans="1:20" s="28" customFormat="1" ht="11.25">
      <c r="A131" s="29"/>
      <c r="B131" s="30" t="s">
        <v>92</v>
      </c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141"/>
      <c r="Q131" s="141"/>
      <c r="R131" s="141"/>
      <c r="S131" s="141"/>
      <c r="T131" s="1"/>
    </row>
    <row r="132" spans="1:20" s="28" customFormat="1" ht="22.5">
      <c r="A132" s="29"/>
      <c r="B132" s="30" t="s">
        <v>196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141"/>
      <c r="Q132" s="141"/>
      <c r="R132" s="141"/>
      <c r="S132" s="141"/>
      <c r="T132" s="1"/>
    </row>
    <row r="133" spans="1:20" s="28" customFormat="1" ht="11.25">
      <c r="A133" s="29"/>
      <c r="B133" s="30" t="s">
        <v>93</v>
      </c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141"/>
      <c r="Q133" s="141"/>
      <c r="R133" s="141"/>
      <c r="S133" s="141"/>
      <c r="T133" s="1"/>
    </row>
    <row r="134" spans="1:20" s="28" customFormat="1" ht="11.25">
      <c r="A134" s="29"/>
      <c r="B134" s="30" t="s">
        <v>94</v>
      </c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1"/>
    </row>
    <row r="135" spans="1:19" ht="11.25">
      <c r="A135" s="14">
        <v>3</v>
      </c>
      <c r="B135" s="25" t="s">
        <v>30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141"/>
      <c r="Q135" s="141"/>
      <c r="R135" s="141"/>
      <c r="S135" s="141"/>
    </row>
    <row r="136" spans="1:20" s="2" customFormat="1" ht="11.25">
      <c r="A136" s="62" t="s">
        <v>20</v>
      </c>
      <c r="B136" s="60" t="s">
        <v>110</v>
      </c>
      <c r="C136" s="156">
        <f>SUM(C137:C138)</f>
        <v>0</v>
      </c>
      <c r="D136" s="156">
        <f>SUM(D137:D138)</f>
        <v>0</v>
      </c>
      <c r="E136" s="156">
        <v>0</v>
      </c>
      <c r="F136" s="156">
        <v>0</v>
      </c>
      <c r="G136" s="156">
        <f>SUM(G137:G138)</f>
        <v>0</v>
      </c>
      <c r="H136" s="156">
        <f>SUM(H137:H138)</f>
        <v>0</v>
      </c>
      <c r="I136" s="156">
        <f aca="true" t="shared" si="43" ref="I136:Q136">SUM(I137:I138)</f>
        <v>0</v>
      </c>
      <c r="J136" s="156">
        <f t="shared" si="43"/>
        <v>0</v>
      </c>
      <c r="K136" s="156">
        <f t="shared" si="43"/>
        <v>0</v>
      </c>
      <c r="L136" s="156">
        <f t="shared" si="43"/>
        <v>0</v>
      </c>
      <c r="M136" s="156">
        <f t="shared" si="43"/>
        <v>0</v>
      </c>
      <c r="N136" s="156">
        <f t="shared" si="43"/>
        <v>0</v>
      </c>
      <c r="O136" s="156">
        <f t="shared" si="43"/>
        <v>0</v>
      </c>
      <c r="P136" s="9">
        <f t="shared" si="43"/>
        <v>0</v>
      </c>
      <c r="Q136" s="9">
        <f t="shared" si="43"/>
        <v>0</v>
      </c>
      <c r="R136" s="9">
        <f>SUM(R137:R138)</f>
        <v>0</v>
      </c>
      <c r="S136" s="9">
        <f>SUM(S137:S138)</f>
        <v>0</v>
      </c>
      <c r="T136" s="1"/>
    </row>
    <row r="137" spans="1:19" ht="11.25">
      <c r="A137" s="10">
        <v>1</v>
      </c>
      <c r="B137" s="24" t="s">
        <v>95</v>
      </c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2"/>
      <c r="Q137" s="12"/>
      <c r="R137" s="12"/>
      <c r="S137" s="12"/>
    </row>
    <row r="138" spans="1:19" ht="11.25">
      <c r="A138" s="10">
        <v>2</v>
      </c>
      <c r="B138" s="24" t="s">
        <v>4</v>
      </c>
      <c r="C138" s="173">
        <f>SUM(C139:C140)</f>
        <v>0</v>
      </c>
      <c r="D138" s="173">
        <f>SUM(D139:D140)</f>
        <v>0</v>
      </c>
      <c r="E138" s="173">
        <v>0</v>
      </c>
      <c r="F138" s="173">
        <v>0</v>
      </c>
      <c r="G138" s="173">
        <f>SUM(G139:G140)</f>
        <v>0</v>
      </c>
      <c r="H138" s="173">
        <f>SUM(H139:H140)</f>
        <v>0</v>
      </c>
      <c r="I138" s="173">
        <f aca="true" t="shared" si="44" ref="I138:Q138">SUM(I139:I140)</f>
        <v>0</v>
      </c>
      <c r="J138" s="173">
        <f t="shared" si="44"/>
        <v>0</v>
      </c>
      <c r="K138" s="173">
        <f t="shared" si="44"/>
        <v>0</v>
      </c>
      <c r="L138" s="173">
        <f t="shared" si="44"/>
        <v>0</v>
      </c>
      <c r="M138" s="173">
        <f t="shared" si="44"/>
        <v>0</v>
      </c>
      <c r="N138" s="173">
        <f t="shared" si="44"/>
        <v>0</v>
      </c>
      <c r="O138" s="173">
        <f t="shared" si="44"/>
        <v>0</v>
      </c>
      <c r="P138" s="18">
        <f t="shared" si="44"/>
        <v>0</v>
      </c>
      <c r="Q138" s="18">
        <f t="shared" si="44"/>
        <v>0</v>
      </c>
      <c r="R138" s="18">
        <f>SUM(R139:R140)</f>
        <v>0</v>
      </c>
      <c r="S138" s="18">
        <f>SUM(S139:S140)</f>
        <v>0</v>
      </c>
    </row>
    <row r="139" spans="1:19" ht="11.25">
      <c r="A139" s="10"/>
      <c r="B139" s="20" t="s">
        <v>97</v>
      </c>
      <c r="C139" s="161"/>
      <c r="D139" s="218"/>
      <c r="E139" s="161"/>
      <c r="F139" s="161"/>
      <c r="G139" s="161"/>
      <c r="H139" s="218"/>
      <c r="I139" s="161"/>
      <c r="J139" s="161"/>
      <c r="K139" s="161"/>
      <c r="L139" s="161"/>
      <c r="M139" s="161"/>
      <c r="N139" s="161"/>
      <c r="O139" s="161"/>
      <c r="P139" s="12"/>
      <c r="Q139" s="12"/>
      <c r="R139" s="12"/>
      <c r="S139" s="12"/>
    </row>
    <row r="140" spans="1:19" ht="11.25">
      <c r="A140" s="10"/>
      <c r="B140" s="20" t="s">
        <v>83</v>
      </c>
      <c r="C140" s="161"/>
      <c r="D140" s="218"/>
      <c r="E140" s="161"/>
      <c r="F140" s="161"/>
      <c r="G140" s="161"/>
      <c r="H140" s="218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</row>
    <row r="141" spans="1:20" s="2" customFormat="1" ht="11.25">
      <c r="A141" s="61"/>
      <c r="B141" s="59" t="s">
        <v>96</v>
      </c>
      <c r="C141" s="9">
        <f>C91+C101</f>
        <v>0</v>
      </c>
      <c r="D141" s="186">
        <f>D91+D101</f>
        <v>0</v>
      </c>
      <c r="E141" s="9">
        <f aca="true" t="shared" si="45" ref="E141:J141">E91+E101</f>
        <v>688.05</v>
      </c>
      <c r="F141" s="9">
        <f>F91+F101</f>
        <v>1860.1299999999999</v>
      </c>
      <c r="G141" s="9">
        <f t="shared" si="45"/>
        <v>311.68667999999997</v>
      </c>
      <c r="H141" s="186">
        <f>H91+H101</f>
        <v>0</v>
      </c>
      <c r="I141" s="186">
        <f>I91+I101</f>
        <v>2475.61238</v>
      </c>
      <c r="J141" s="9">
        <f t="shared" si="45"/>
        <v>0</v>
      </c>
      <c r="K141" s="186">
        <f aca="true" t="shared" si="46" ref="K141:Q141">K91+K101</f>
        <v>0</v>
      </c>
      <c r="L141" s="186">
        <f t="shared" si="46"/>
        <v>0</v>
      </c>
      <c r="M141" s="186">
        <f t="shared" si="46"/>
        <v>0</v>
      </c>
      <c r="N141" s="186">
        <f t="shared" si="46"/>
        <v>0</v>
      </c>
      <c r="O141" s="186">
        <f t="shared" si="46"/>
        <v>0</v>
      </c>
      <c r="P141" s="186">
        <f t="shared" si="46"/>
        <v>0</v>
      </c>
      <c r="Q141" s="186">
        <f t="shared" si="46"/>
        <v>0</v>
      </c>
      <c r="R141" s="186">
        <f>R91+R101</f>
        <v>0</v>
      </c>
      <c r="S141" s="186">
        <f>S91+S101</f>
        <v>0</v>
      </c>
      <c r="T141" s="1"/>
    </row>
    <row r="142" spans="1:19" ht="11.25">
      <c r="A142" s="2"/>
      <c r="B142" s="2"/>
      <c r="C142" s="31"/>
      <c r="D142" s="32"/>
      <c r="E142" s="22"/>
      <c r="F142" s="22"/>
      <c r="G142" s="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166"/>
      <c r="S142" s="2"/>
    </row>
    <row r="143" spans="1:19" ht="11.25">
      <c r="A143" s="2"/>
      <c r="B143" s="2"/>
      <c r="C143" s="31"/>
      <c r="D143" s="32"/>
      <c r="E143" s="195"/>
      <c r="F143" s="195"/>
      <c r="G143" s="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166"/>
      <c r="S143" s="2"/>
    </row>
    <row r="144" spans="1:19" ht="11.25">
      <c r="A144" s="2"/>
      <c r="B144" s="2"/>
      <c r="C144" s="31"/>
      <c r="D144" s="32"/>
      <c r="E144" s="195"/>
      <c r="F144" s="195"/>
      <c r="G144" s="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166"/>
      <c r="S144" s="2"/>
    </row>
    <row r="145" spans="1:19" ht="12.75" customHeight="1">
      <c r="A145" s="2"/>
      <c r="B145" s="2"/>
      <c r="C145" s="31"/>
      <c r="D145" s="32"/>
      <c r="E145" s="195"/>
      <c r="F145" s="195"/>
      <c r="G145" s="2"/>
      <c r="H145" s="32"/>
      <c r="I145" s="32"/>
      <c r="J145" s="32"/>
      <c r="K145" s="32"/>
      <c r="L145" s="132" t="s">
        <v>219</v>
      </c>
      <c r="M145" s="132"/>
      <c r="N145" s="132"/>
      <c r="O145" s="132"/>
      <c r="P145" s="132"/>
      <c r="Q145" s="32"/>
      <c r="R145" s="166"/>
      <c r="S145" s="2"/>
    </row>
    <row r="146" spans="1:19" ht="12.75" customHeight="1">
      <c r="A146" s="2"/>
      <c r="B146" s="2"/>
      <c r="C146" s="31"/>
      <c r="D146" s="32"/>
      <c r="E146" s="195"/>
      <c r="F146" s="195"/>
      <c r="G146" s="2"/>
      <c r="H146" s="32"/>
      <c r="I146" s="32"/>
      <c r="J146" s="32"/>
      <c r="K146" s="32"/>
      <c r="L146" s="198" t="s">
        <v>217</v>
      </c>
      <c r="M146" s="198"/>
      <c r="N146" s="198"/>
      <c r="O146" s="198"/>
      <c r="P146" s="198"/>
      <c r="Q146" s="199"/>
      <c r="R146" s="166"/>
      <c r="S146" s="2"/>
    </row>
    <row r="147" spans="1:19" ht="11.25">
      <c r="A147" s="2"/>
      <c r="B147" s="2"/>
      <c r="C147" s="31"/>
      <c r="D147" s="32"/>
      <c r="E147" s="195"/>
      <c r="F147" s="195"/>
      <c r="G147" s="2"/>
      <c r="H147" s="32"/>
      <c r="I147" s="32"/>
      <c r="J147" s="32"/>
      <c r="K147" s="32"/>
      <c r="R147" s="166"/>
      <c r="S147" s="2"/>
    </row>
    <row r="148" spans="1:19" ht="12.75" customHeight="1">
      <c r="A148" s="2"/>
      <c r="B148" s="2"/>
      <c r="C148" s="31"/>
      <c r="D148" s="32"/>
      <c r="E148" s="195"/>
      <c r="F148" s="195"/>
      <c r="G148" s="2"/>
      <c r="H148" s="32"/>
      <c r="I148" s="32"/>
      <c r="J148" s="32"/>
      <c r="K148" s="32"/>
      <c r="R148" s="166"/>
      <c r="S148" s="2"/>
    </row>
    <row r="149" spans="1:19" ht="11.25">
      <c r="A149" s="2"/>
      <c r="B149" s="2"/>
      <c r="C149" s="31"/>
      <c r="D149" s="32"/>
      <c r="E149" s="195"/>
      <c r="F149" s="195"/>
      <c r="G149" s="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166"/>
      <c r="S149" s="2"/>
    </row>
    <row r="150" spans="1:19" ht="11.25">
      <c r="A150" s="2"/>
      <c r="B150" s="2"/>
      <c r="C150" s="31"/>
      <c r="D150" s="32"/>
      <c r="E150" s="195"/>
      <c r="F150" s="195"/>
      <c r="G150" s="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166"/>
      <c r="S150" s="2"/>
    </row>
    <row r="151" spans="1:19" ht="11.25">
      <c r="A151" s="2"/>
      <c r="B151" s="2"/>
      <c r="C151" s="31"/>
      <c r="D151" s="32"/>
      <c r="E151" s="195"/>
      <c r="F151" s="195"/>
      <c r="G151" s="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166"/>
      <c r="S151" s="2"/>
    </row>
    <row r="152" spans="1:19" ht="11.25">
      <c r="A152" s="2"/>
      <c r="B152" s="2"/>
      <c r="C152" s="31"/>
      <c r="D152" s="32"/>
      <c r="E152" s="195"/>
      <c r="F152" s="195"/>
      <c r="G152" s="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166"/>
      <c r="S152" s="2"/>
    </row>
    <row r="153" spans="4:20" s="2" customFormat="1" ht="11.25">
      <c r="D153" s="136"/>
      <c r="H153" s="165"/>
      <c r="I153" s="165"/>
      <c r="J153" s="165"/>
      <c r="L153" s="32"/>
      <c r="M153" s="32"/>
      <c r="N153" s="32"/>
      <c r="O153" s="32"/>
      <c r="R153" s="166"/>
      <c r="T153" s="1"/>
    </row>
    <row r="154" spans="1:20" s="2" customFormat="1" ht="11.25" hidden="1">
      <c r="A154" s="33" t="s">
        <v>191</v>
      </c>
      <c r="D154" s="137"/>
      <c r="E154" s="34"/>
      <c r="F154" s="34"/>
      <c r="G154" s="34"/>
      <c r="H154" s="137"/>
      <c r="I154" s="34"/>
      <c r="J154" s="34"/>
      <c r="M154" s="32"/>
      <c r="R154" s="166"/>
      <c r="T154" s="1"/>
    </row>
    <row r="155" spans="1:20" s="2" customFormat="1" ht="11.25" hidden="1">
      <c r="A155" s="239"/>
      <c r="B155" s="238" t="s">
        <v>43</v>
      </c>
      <c r="C155" s="100" t="str">
        <f aca="true" t="shared" si="47" ref="C155:G157">C88</f>
        <v>Rok</v>
      </c>
      <c r="D155" s="100" t="str">
        <f t="shared" si="47"/>
        <v>Rok</v>
      </c>
      <c r="E155" s="100" t="str">
        <f t="shared" si="47"/>
        <v>KW I</v>
      </c>
      <c r="F155" s="100" t="str">
        <f t="shared" si="47"/>
        <v>KW II</v>
      </c>
      <c r="G155" s="100" t="str">
        <f t="shared" si="47"/>
        <v>KW III</v>
      </c>
      <c r="H155" s="100"/>
      <c r="I155" s="100"/>
      <c r="J155" s="100"/>
      <c r="K155" s="100" t="str">
        <f aca="true" t="shared" si="48" ref="K155:Q157">K88</f>
        <v>PRG -Rok</v>
      </c>
      <c r="L155" s="100" t="str">
        <f t="shared" si="48"/>
        <v>PRG -Rok</v>
      </c>
      <c r="M155" s="153" t="str">
        <f t="shared" si="48"/>
        <v>PRG -Rok</v>
      </c>
      <c r="N155" s="100" t="str">
        <f t="shared" si="48"/>
        <v>PRG -Rok</v>
      </c>
      <c r="O155" s="100" t="str">
        <f t="shared" si="48"/>
        <v>PRG -Rok</v>
      </c>
      <c r="P155" s="100" t="str">
        <f t="shared" si="48"/>
        <v>PRG -Rok</v>
      </c>
      <c r="Q155" s="100" t="str">
        <f t="shared" si="48"/>
        <v>PRG -Rok</v>
      </c>
      <c r="R155" s="166"/>
      <c r="T155" s="1"/>
    </row>
    <row r="156" spans="1:20" s="2" customFormat="1" ht="11.25" hidden="1">
      <c r="A156" s="239"/>
      <c r="B156" s="238"/>
      <c r="C156" s="100" t="str">
        <f t="shared" si="47"/>
        <v>31-12-2018</v>
      </c>
      <c r="D156" s="100" t="str">
        <f t="shared" si="47"/>
        <v>31-12-2019</v>
      </c>
      <c r="E156" s="100" t="str">
        <f t="shared" si="47"/>
        <v>31-03-2019</v>
      </c>
      <c r="F156" s="100" t="str">
        <f t="shared" si="47"/>
        <v>30-06-2019</v>
      </c>
      <c r="G156" s="100" t="str">
        <f t="shared" si="47"/>
        <v>30-09-2019</v>
      </c>
      <c r="H156" s="100"/>
      <c r="I156" s="100"/>
      <c r="J156" s="100"/>
      <c r="K156" s="100" t="str">
        <f t="shared" si="48"/>
        <v>31-12-2021</v>
      </c>
      <c r="L156" s="100" t="str">
        <f t="shared" si="48"/>
        <v>31-12-2022</v>
      </c>
      <c r="M156" s="153" t="str">
        <f t="shared" si="48"/>
        <v>31-12-2023</v>
      </c>
      <c r="N156" s="100" t="str">
        <f t="shared" si="48"/>
        <v>31-12-2024</v>
      </c>
      <c r="O156" s="100" t="str">
        <f t="shared" si="48"/>
        <v>31-12-2025</v>
      </c>
      <c r="P156" s="100" t="str">
        <f t="shared" si="48"/>
        <v>31-12-2026</v>
      </c>
      <c r="Q156" s="100" t="str">
        <f t="shared" si="48"/>
        <v>31-12-2027</v>
      </c>
      <c r="R156" s="166"/>
      <c r="T156" s="1"/>
    </row>
    <row r="157" spans="1:20" s="2" customFormat="1" ht="11.25" hidden="1">
      <c r="A157" s="239"/>
      <c r="B157" s="238"/>
      <c r="C157" s="100" t="str">
        <f t="shared" si="47"/>
        <v>360</v>
      </c>
      <c r="D157" s="100" t="str">
        <f t="shared" si="47"/>
        <v>360</v>
      </c>
      <c r="E157" s="100">
        <f t="shared" si="47"/>
        <v>120</v>
      </c>
      <c r="F157" s="100">
        <f t="shared" si="47"/>
        <v>180</v>
      </c>
      <c r="G157" s="100">
        <f t="shared" si="47"/>
        <v>240</v>
      </c>
      <c r="H157" s="100"/>
      <c r="I157" s="100"/>
      <c r="J157" s="100"/>
      <c r="K157" s="100" t="str">
        <f t="shared" si="48"/>
        <v>360</v>
      </c>
      <c r="L157" s="100">
        <f t="shared" si="48"/>
        <v>360</v>
      </c>
      <c r="M157" s="153">
        <f t="shared" si="48"/>
        <v>360</v>
      </c>
      <c r="N157" s="100">
        <f t="shared" si="48"/>
        <v>360</v>
      </c>
      <c r="O157" s="100">
        <f t="shared" si="48"/>
        <v>360</v>
      </c>
      <c r="P157" s="100">
        <f t="shared" si="48"/>
        <v>360</v>
      </c>
      <c r="Q157" s="100">
        <f t="shared" si="48"/>
        <v>360</v>
      </c>
      <c r="R157" s="166"/>
      <c r="T157" s="1"/>
    </row>
    <row r="158" spans="1:20" s="35" customFormat="1" ht="11.25" hidden="1">
      <c r="A158" s="101"/>
      <c r="B158" s="102" t="s">
        <v>189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66"/>
      <c r="S158" s="2"/>
      <c r="T158" s="1"/>
    </row>
    <row r="159" spans="1:20" s="36" customFormat="1" ht="11.25" hidden="1">
      <c r="A159" s="103">
        <v>1</v>
      </c>
      <c r="B159" s="104" t="s">
        <v>202</v>
      </c>
      <c r="C159" s="105">
        <f>C113</f>
        <v>0</v>
      </c>
      <c r="D159" s="105">
        <f>D113</f>
        <v>0</v>
      </c>
      <c r="E159" s="105">
        <f>E113</f>
        <v>0</v>
      </c>
      <c r="F159" s="105">
        <f>F113</f>
        <v>0</v>
      </c>
      <c r="G159" s="105">
        <f>G113</f>
        <v>0</v>
      </c>
      <c r="H159" s="105"/>
      <c r="I159" s="105"/>
      <c r="J159" s="105"/>
      <c r="K159" s="105">
        <f aca="true" t="shared" si="49" ref="K159:Q159">K113</f>
        <v>0</v>
      </c>
      <c r="L159" s="105">
        <f t="shared" si="49"/>
        <v>0</v>
      </c>
      <c r="M159" s="105">
        <f t="shared" si="49"/>
        <v>0</v>
      </c>
      <c r="N159" s="105">
        <f t="shared" si="49"/>
        <v>0</v>
      </c>
      <c r="O159" s="105">
        <f t="shared" si="49"/>
        <v>0</v>
      </c>
      <c r="P159" s="105">
        <f t="shared" si="49"/>
        <v>0</v>
      </c>
      <c r="Q159" s="105">
        <f t="shared" si="49"/>
        <v>0</v>
      </c>
      <c r="R159" s="166"/>
      <c r="S159" s="2"/>
      <c r="T159" s="1"/>
    </row>
    <row r="160" spans="1:20" s="36" customFormat="1" ht="11.25" hidden="1">
      <c r="A160" s="103">
        <v>2</v>
      </c>
      <c r="B160" s="104"/>
      <c r="C160" s="105">
        <f>C111</f>
        <v>0</v>
      </c>
      <c r="D160" s="105">
        <f>D111</f>
        <v>0</v>
      </c>
      <c r="E160" s="105">
        <f>E111</f>
        <v>0</v>
      </c>
      <c r="F160" s="105">
        <f>F111</f>
        <v>0</v>
      </c>
      <c r="G160" s="105">
        <f>G111</f>
        <v>0</v>
      </c>
      <c r="H160" s="105"/>
      <c r="I160" s="105"/>
      <c r="J160" s="105"/>
      <c r="K160" s="105">
        <f aca="true" t="shared" si="50" ref="K160:Q160">K111</f>
        <v>0</v>
      </c>
      <c r="L160" s="105">
        <f t="shared" si="50"/>
        <v>0</v>
      </c>
      <c r="M160" s="105">
        <f t="shared" si="50"/>
        <v>0</v>
      </c>
      <c r="N160" s="105">
        <f t="shared" si="50"/>
        <v>0</v>
      </c>
      <c r="O160" s="105">
        <f t="shared" si="50"/>
        <v>0</v>
      </c>
      <c r="P160" s="105">
        <f t="shared" si="50"/>
        <v>0</v>
      </c>
      <c r="Q160" s="105">
        <f t="shared" si="50"/>
        <v>0</v>
      </c>
      <c r="R160" s="166"/>
      <c r="S160" s="2"/>
      <c r="T160" s="1"/>
    </row>
    <row r="161" spans="1:20" s="36" customFormat="1" ht="11.25" hidden="1">
      <c r="A161" s="103">
        <v>3</v>
      </c>
      <c r="B161" s="104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66"/>
      <c r="S161" s="2"/>
      <c r="T161" s="1"/>
    </row>
    <row r="162" spans="1:20" s="36" customFormat="1" ht="11.25" hidden="1">
      <c r="A162" s="103">
        <v>4</v>
      </c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66"/>
      <c r="S162" s="2"/>
      <c r="T162" s="1"/>
    </row>
    <row r="163" spans="1:20" s="37" customFormat="1" ht="11.25" hidden="1">
      <c r="A163" s="110" t="s">
        <v>5</v>
      </c>
      <c r="B163" s="111" t="s">
        <v>190</v>
      </c>
      <c r="C163" s="111">
        <f>SUM(C159:C162)</f>
        <v>0</v>
      </c>
      <c r="D163" s="111">
        <f>SUM(D159:D162)</f>
        <v>0</v>
      </c>
      <c r="E163" s="111">
        <f>SUM(E159:E162)</f>
        <v>0</v>
      </c>
      <c r="F163" s="111">
        <f>SUM(F159:F162)</f>
        <v>0</v>
      </c>
      <c r="G163" s="111">
        <f>SUM(G159:G162)</f>
        <v>0</v>
      </c>
      <c r="H163" s="111"/>
      <c r="I163" s="111"/>
      <c r="J163" s="111"/>
      <c r="K163" s="111">
        <f aca="true" t="shared" si="51" ref="K163:Q163">SUM(K159:K162)</f>
        <v>0</v>
      </c>
      <c r="L163" s="111">
        <f t="shared" si="51"/>
        <v>0</v>
      </c>
      <c r="M163" s="111">
        <f t="shared" si="51"/>
        <v>0</v>
      </c>
      <c r="N163" s="111">
        <f t="shared" si="51"/>
        <v>0</v>
      </c>
      <c r="O163" s="111">
        <f t="shared" si="51"/>
        <v>0</v>
      </c>
      <c r="P163" s="111">
        <f t="shared" si="51"/>
        <v>0</v>
      </c>
      <c r="Q163" s="111">
        <f t="shared" si="51"/>
        <v>0</v>
      </c>
      <c r="R163" s="166"/>
      <c r="S163" s="2"/>
      <c r="T163" s="1"/>
    </row>
    <row r="164" spans="1:20" s="37" customFormat="1" ht="11.25" hidden="1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66"/>
      <c r="S164" s="2"/>
      <c r="T164" s="1"/>
    </row>
    <row r="165" spans="1:20" s="35" customFormat="1" ht="11.25" hidden="1">
      <c r="A165" s="108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66"/>
      <c r="S165" s="2"/>
      <c r="T165" s="1"/>
    </row>
    <row r="166" spans="1:20" s="36" customFormat="1" ht="11.25" hidden="1">
      <c r="A166" s="103">
        <v>1</v>
      </c>
      <c r="B166" s="104" t="s">
        <v>202</v>
      </c>
      <c r="C166" s="105">
        <f>C124</f>
        <v>0</v>
      </c>
      <c r="D166" s="105">
        <f>D124</f>
        <v>0</v>
      </c>
      <c r="E166" s="105">
        <f>E124</f>
        <v>0</v>
      </c>
      <c r="F166" s="105">
        <f>F124</f>
        <v>850</v>
      </c>
      <c r="G166" s="105">
        <f>G124</f>
        <v>311.68667999999997</v>
      </c>
      <c r="H166" s="105"/>
      <c r="I166" s="105"/>
      <c r="J166" s="105"/>
      <c r="K166" s="105">
        <f aca="true" t="shared" si="52" ref="K166:Q166">K124</f>
        <v>0</v>
      </c>
      <c r="L166" s="105">
        <f t="shared" si="52"/>
        <v>0</v>
      </c>
      <c r="M166" s="105">
        <f t="shared" si="52"/>
        <v>0</v>
      </c>
      <c r="N166" s="105">
        <f t="shared" si="52"/>
        <v>0</v>
      </c>
      <c r="O166" s="105">
        <f t="shared" si="52"/>
        <v>0</v>
      </c>
      <c r="P166" s="105">
        <f t="shared" si="52"/>
        <v>0</v>
      </c>
      <c r="Q166" s="105">
        <f t="shared" si="52"/>
        <v>0</v>
      </c>
      <c r="R166" s="166"/>
      <c r="S166" s="2"/>
      <c r="T166" s="1"/>
    </row>
    <row r="167" spans="1:20" s="36" customFormat="1" ht="11.25" hidden="1">
      <c r="A167" s="103">
        <v>2</v>
      </c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66"/>
      <c r="S167" s="2"/>
      <c r="T167" s="1"/>
    </row>
    <row r="168" spans="1:20" s="36" customFormat="1" ht="11.25" hidden="1">
      <c r="A168" s="103">
        <v>3</v>
      </c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66"/>
      <c r="S168" s="2"/>
      <c r="T168" s="1"/>
    </row>
    <row r="169" spans="1:20" s="36" customFormat="1" ht="11.25" hidden="1">
      <c r="A169" s="103">
        <v>4</v>
      </c>
      <c r="B169" s="109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66"/>
      <c r="S169" s="2"/>
      <c r="T169" s="1"/>
    </row>
    <row r="170" spans="1:20" s="38" customFormat="1" ht="11.25" hidden="1">
      <c r="A170" s="110" t="s">
        <v>6</v>
      </c>
      <c r="B170" s="111" t="s">
        <v>114</v>
      </c>
      <c r="C170" s="111">
        <f>SUM(C166:C169)</f>
        <v>0</v>
      </c>
      <c r="D170" s="111">
        <f>SUM(D166:D169)</f>
        <v>0</v>
      </c>
      <c r="E170" s="111">
        <f>SUM(E166:E169)</f>
        <v>0</v>
      </c>
      <c r="F170" s="111">
        <f>SUM(F166:F169)</f>
        <v>850</v>
      </c>
      <c r="G170" s="111">
        <f>SUM(G166:G169)</f>
        <v>311.68667999999997</v>
      </c>
      <c r="H170" s="111"/>
      <c r="I170" s="111"/>
      <c r="J170" s="111"/>
      <c r="K170" s="111">
        <f aca="true" t="shared" si="53" ref="K170:Q170">SUM(K166:K169)</f>
        <v>0</v>
      </c>
      <c r="L170" s="111">
        <f t="shared" si="53"/>
        <v>0</v>
      </c>
      <c r="M170" s="111">
        <f t="shared" si="53"/>
        <v>0</v>
      </c>
      <c r="N170" s="111">
        <f t="shared" si="53"/>
        <v>0</v>
      </c>
      <c r="O170" s="111">
        <f t="shared" si="53"/>
        <v>0</v>
      </c>
      <c r="P170" s="111">
        <f t="shared" si="53"/>
        <v>0</v>
      </c>
      <c r="Q170" s="111">
        <f t="shared" si="53"/>
        <v>0</v>
      </c>
      <c r="R170" s="166"/>
      <c r="S170" s="2"/>
      <c r="T170" s="1"/>
    </row>
    <row r="171" spans="1:20" s="32" customFormat="1" ht="12" customHeight="1" hidden="1">
      <c r="A171" s="112"/>
      <c r="B171" s="113" t="s">
        <v>192</v>
      </c>
      <c r="C171" s="113">
        <f>C170+C163</f>
        <v>0</v>
      </c>
      <c r="D171" s="113">
        <f>D170+D163</f>
        <v>0</v>
      </c>
      <c r="E171" s="113">
        <f aca="true" t="shared" si="54" ref="E171:L171">E170+E163</f>
        <v>0</v>
      </c>
      <c r="F171" s="113">
        <f>F170+F163</f>
        <v>850</v>
      </c>
      <c r="G171" s="113">
        <f t="shared" si="54"/>
        <v>311.68667999999997</v>
      </c>
      <c r="H171" s="113"/>
      <c r="I171" s="113"/>
      <c r="J171" s="113"/>
      <c r="K171" s="113">
        <f t="shared" si="54"/>
        <v>0</v>
      </c>
      <c r="L171" s="113">
        <f t="shared" si="54"/>
        <v>0</v>
      </c>
      <c r="M171" s="113">
        <f>M170+M163</f>
        <v>0</v>
      </c>
      <c r="N171" s="113">
        <f>N170+N163</f>
        <v>0</v>
      </c>
      <c r="O171" s="113">
        <f>O170+O163</f>
        <v>0</v>
      </c>
      <c r="P171" s="113">
        <f>P170+P163</f>
        <v>0</v>
      </c>
      <c r="Q171" s="113">
        <f>Q170+Q163</f>
        <v>0</v>
      </c>
      <c r="R171" s="166"/>
      <c r="S171" s="2"/>
      <c r="T171" s="1"/>
    </row>
    <row r="172" spans="1:20" s="2" customFormat="1" ht="11.25" hidden="1">
      <c r="A172" s="114"/>
      <c r="B172" s="114" t="s">
        <v>207</v>
      </c>
      <c r="C172" s="142"/>
      <c r="D172" s="144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66"/>
      <c r="T172" s="1"/>
    </row>
    <row r="173" spans="3:20" s="2" customFormat="1" ht="11.25">
      <c r="C173" s="32"/>
      <c r="D173" s="138"/>
      <c r="E173" s="32"/>
      <c r="F173" s="32"/>
      <c r="G173" s="32"/>
      <c r="H173" s="138"/>
      <c r="I173" s="32"/>
      <c r="J173" s="32"/>
      <c r="K173" s="32"/>
      <c r="L173" s="32"/>
      <c r="M173" s="32"/>
      <c r="N173" s="32"/>
      <c r="O173" s="32"/>
      <c r="P173" s="32"/>
      <c r="Q173" s="32"/>
      <c r="R173" s="166"/>
      <c r="T173" s="1"/>
    </row>
    <row r="174" spans="3:20" s="2" customFormat="1" ht="11.25">
      <c r="C174" s="32"/>
      <c r="D174" s="138"/>
      <c r="E174" s="32"/>
      <c r="F174" s="32"/>
      <c r="G174" s="32"/>
      <c r="H174" s="138"/>
      <c r="I174" s="32"/>
      <c r="J174" s="32"/>
      <c r="K174" s="32"/>
      <c r="L174" s="32"/>
      <c r="M174" s="32"/>
      <c r="N174" s="32"/>
      <c r="O174" s="32"/>
      <c r="P174" s="32"/>
      <c r="Q174" s="32"/>
      <c r="R174" s="166"/>
      <c r="T174" s="1"/>
    </row>
    <row r="175" spans="3:20" s="2" customFormat="1" ht="11.25">
      <c r="C175" s="32"/>
      <c r="D175" s="138"/>
      <c r="E175" s="32"/>
      <c r="F175" s="32"/>
      <c r="G175" s="32"/>
      <c r="H175" s="138"/>
      <c r="I175" s="32"/>
      <c r="J175" s="32"/>
      <c r="K175" s="32"/>
      <c r="L175" s="32"/>
      <c r="M175" s="32"/>
      <c r="N175" s="32"/>
      <c r="O175" s="32"/>
      <c r="P175" s="32"/>
      <c r="Q175" s="32"/>
      <c r="R175" s="166"/>
      <c r="T175" s="1"/>
    </row>
    <row r="176" spans="3:19" ht="11.25">
      <c r="C176" s="36"/>
      <c r="D176" s="139"/>
      <c r="E176" s="36"/>
      <c r="F176" s="36"/>
      <c r="G176" s="36"/>
      <c r="H176" s="139"/>
      <c r="I176" s="36"/>
      <c r="J176" s="36"/>
      <c r="K176" s="36"/>
      <c r="L176" s="36"/>
      <c r="M176" s="36"/>
      <c r="N176" s="36"/>
      <c r="O176" s="36"/>
      <c r="P176" s="36"/>
      <c r="Q176" s="36"/>
      <c r="R176" s="166"/>
      <c r="S176" s="2"/>
    </row>
    <row r="177" spans="18:19" ht="11.25">
      <c r="R177" s="166"/>
      <c r="S177" s="2"/>
    </row>
    <row r="178" spans="18:19" ht="11.25">
      <c r="R178" s="166"/>
      <c r="S178" s="2"/>
    </row>
    <row r="179" spans="18:19" ht="11.25">
      <c r="R179" s="166"/>
      <c r="S179" s="2"/>
    </row>
    <row r="180" spans="11:19" ht="11.25">
      <c r="K180" s="36"/>
      <c r="L180" s="36"/>
      <c r="M180" s="36"/>
      <c r="N180" s="36"/>
      <c r="R180" s="166"/>
      <c r="S180" s="2"/>
    </row>
    <row r="181" spans="11:19" ht="11.25">
      <c r="K181" s="155"/>
      <c r="L181" s="155"/>
      <c r="M181" s="155"/>
      <c r="N181" s="155"/>
      <c r="R181" s="166"/>
      <c r="S181" s="2"/>
    </row>
    <row r="182" spans="18:19" ht="11.25">
      <c r="R182" s="166"/>
      <c r="S182" s="2"/>
    </row>
    <row r="183" spans="18:19" ht="11.25">
      <c r="R183" s="166"/>
      <c r="S183" s="2"/>
    </row>
    <row r="184" spans="18:19" ht="11.25">
      <c r="R184" s="166"/>
      <c r="S184" s="2"/>
    </row>
    <row r="185" spans="18:19" ht="11.25">
      <c r="R185" s="166"/>
      <c r="S185" s="2"/>
    </row>
    <row r="186" spans="11:19" ht="11.25">
      <c r="K186" s="155"/>
      <c r="L186" s="155"/>
      <c r="M186" s="155"/>
      <c r="N186" s="155"/>
      <c r="R186" s="166"/>
      <c r="S186" s="2"/>
    </row>
  </sheetData>
  <sheetProtection/>
  <mergeCells count="5">
    <mergeCell ref="A8:B9"/>
    <mergeCell ref="A88:B90"/>
    <mergeCell ref="B155:B157"/>
    <mergeCell ref="A155:A157"/>
    <mergeCell ref="M1:Q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2"/>
  <headerFooter scaleWithDoc="0" alignWithMargins="0">
    <oddHeader>&amp;L       &amp;G</oddHeader>
    <oddFooter>&amp;C
&amp;G
</oddFooter>
  </headerFooter>
  <rowBreaks count="2" manualBreakCount="2">
    <brk id="85" max="18" man="1"/>
    <brk id="153" max="1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4.140625" style="2" customWidth="1"/>
    <col min="2" max="2" width="38.7109375" style="2" customWidth="1"/>
    <col min="3" max="4" width="9.7109375" style="38" customWidth="1"/>
    <col min="5" max="7" width="9.7109375" style="72" hidden="1" customWidth="1"/>
    <col min="8" max="8" width="10.57421875" style="81" bestFit="1" customWidth="1"/>
    <col min="9" max="10" width="9.7109375" style="72" hidden="1" customWidth="1"/>
    <col min="11" max="11" width="10.57421875" style="72" bestFit="1" customWidth="1"/>
    <col min="12" max="15" width="9.8515625" style="72" customWidth="1"/>
    <col min="16" max="16" width="10.57421875" style="72" bestFit="1" customWidth="1"/>
    <col min="17" max="17" width="10.8515625" style="72" customWidth="1"/>
    <col min="18" max="18" width="9.140625" style="162" hidden="1" customWidth="1"/>
    <col min="19" max="20" width="9.140625" style="72" customWidth="1"/>
    <col min="21" max="21" width="10.28125" style="72" bestFit="1" customWidth="1"/>
    <col min="22" max="16384" width="9.140625" style="72" customWidth="1"/>
  </cols>
  <sheetData>
    <row r="1" spans="2:18" s="2" customFormat="1" ht="30" customHeight="1">
      <c r="B1" s="192"/>
      <c r="C1" s="117"/>
      <c r="D1" s="117"/>
      <c r="E1" s="127"/>
      <c r="F1" s="127"/>
      <c r="G1" s="127"/>
      <c r="H1" s="179"/>
      <c r="I1" s="179"/>
      <c r="J1" s="179"/>
      <c r="K1" s="179"/>
      <c r="L1" s="179"/>
      <c r="M1" s="240" t="s">
        <v>225</v>
      </c>
      <c r="N1" s="241"/>
      <c r="O1" s="241"/>
      <c r="P1" s="241"/>
      <c r="Q1" s="241"/>
      <c r="R1" s="137"/>
    </row>
    <row r="2" spans="2:18" s="2" customFormat="1" ht="25.5" customHeight="1">
      <c r="B2" s="192"/>
      <c r="C2" s="128"/>
      <c r="D2" s="128"/>
      <c r="E2" s="128"/>
      <c r="F2" s="128"/>
      <c r="G2" s="128"/>
      <c r="H2" s="179"/>
      <c r="I2" s="179"/>
      <c r="J2" s="179"/>
      <c r="K2" s="179"/>
      <c r="L2" s="179"/>
      <c r="M2" s="241"/>
      <c r="N2" s="241"/>
      <c r="O2" s="241"/>
      <c r="P2" s="241"/>
      <c r="Q2" s="241"/>
      <c r="R2" s="137"/>
    </row>
    <row r="3" spans="3:17" ht="12.75" customHeight="1">
      <c r="C3" s="128"/>
      <c r="D3" s="128"/>
      <c r="E3" s="128"/>
      <c r="F3" s="128"/>
      <c r="G3" s="128"/>
      <c r="H3" s="179"/>
      <c r="I3" s="179"/>
      <c r="J3" s="179"/>
      <c r="K3" s="179"/>
      <c r="L3" s="179"/>
      <c r="M3" s="241"/>
      <c r="N3" s="241"/>
      <c r="O3" s="241"/>
      <c r="P3" s="241"/>
      <c r="Q3" s="241"/>
    </row>
    <row r="4" spans="1:21" ht="13.5" customHeight="1">
      <c r="A4" s="86"/>
      <c r="B4" s="86" t="s">
        <v>188</v>
      </c>
      <c r="C4" s="121" t="str">
        <f>BILANS!C8</f>
        <v>Rok</v>
      </c>
      <c r="D4" s="121" t="str">
        <f>BILANS!D8</f>
        <v>Rok</v>
      </c>
      <c r="E4" s="87" t="s">
        <v>113</v>
      </c>
      <c r="F4" s="87" t="s">
        <v>113</v>
      </c>
      <c r="G4" s="87" t="s">
        <v>112</v>
      </c>
      <c r="H4" s="88" t="str">
        <f>BILANS!H8</f>
        <v>Rok</v>
      </c>
      <c r="I4" s="87" t="s">
        <v>113</v>
      </c>
      <c r="J4" s="88" t="s">
        <v>112</v>
      </c>
      <c r="K4" s="87" t="str">
        <f>BILANS!K8</f>
        <v>PRG -Rok</v>
      </c>
      <c r="L4" s="87" t="str">
        <f>BILANS!L8</f>
        <v>PRG -Rok</v>
      </c>
      <c r="M4" s="87" t="str">
        <f>BILANS!M8</f>
        <v>PRG -Rok</v>
      </c>
      <c r="N4" s="87" t="str">
        <f>BILANS!N8</f>
        <v>PRG -Rok</v>
      </c>
      <c r="O4" s="87" t="str">
        <f>BILANS!O8</f>
        <v>PRG -Rok</v>
      </c>
      <c r="P4" s="87" t="str">
        <f>BILANS!P8</f>
        <v>PRG -Rok</v>
      </c>
      <c r="Q4" s="87" t="str">
        <f>BILANS!Q8</f>
        <v>PRG -Rok</v>
      </c>
      <c r="R4" s="87" t="str">
        <f>BILANS!R8</f>
        <v>PRG -Rok</v>
      </c>
      <c r="S4" s="87" t="str">
        <f>BILANS!S8</f>
        <v>PRG -Rok</v>
      </c>
      <c r="U4" s="71"/>
    </row>
    <row r="5" spans="1:19" ht="13.5" customHeight="1">
      <c r="A5" s="86"/>
      <c r="B5" s="86"/>
      <c r="C5" s="121" t="str">
        <f>BILANS!C9</f>
        <v>31-12-2018</v>
      </c>
      <c r="D5" s="121" t="str">
        <f>BILANS!D9</f>
        <v>31-12-2019</v>
      </c>
      <c r="E5" s="89" t="str">
        <f>BILANS!E9</f>
        <v>31-03-2019</v>
      </c>
      <c r="F5" s="89" t="str">
        <f>BILANS!F9</f>
        <v>30-06-2019</v>
      </c>
      <c r="G5" s="89" t="str">
        <f>BILANS!G9</f>
        <v>30-09-2019</v>
      </c>
      <c r="H5" s="88" t="str">
        <f>BILANS!H9</f>
        <v>31-12-2020</v>
      </c>
      <c r="I5" s="89" t="str">
        <f>BILANS!I9</f>
        <v>31-03-2020</v>
      </c>
      <c r="J5" s="89" t="str">
        <f>BILANS!J9</f>
        <v>30-09-2020</v>
      </c>
      <c r="K5" s="89" t="str">
        <f>BILANS!K9</f>
        <v>31-12-2021</v>
      </c>
      <c r="L5" s="89" t="str">
        <f>BILANS!L9</f>
        <v>31-12-2022</v>
      </c>
      <c r="M5" s="89" t="str">
        <f>BILANS!M9</f>
        <v>31-12-2023</v>
      </c>
      <c r="N5" s="89" t="str">
        <f>BILANS!N9</f>
        <v>31-12-2024</v>
      </c>
      <c r="O5" s="89" t="str">
        <f>BILANS!O9</f>
        <v>31-12-2025</v>
      </c>
      <c r="P5" s="89" t="str">
        <f>BILANS!P9</f>
        <v>31-12-2026</v>
      </c>
      <c r="Q5" s="89" t="str">
        <f>BILANS!Q9</f>
        <v>31-12-2027</v>
      </c>
      <c r="R5" s="89" t="str">
        <f>BILANS!R9</f>
        <v>31-12-2027</v>
      </c>
      <c r="S5" s="89" t="str">
        <f>BILANS!S9</f>
        <v>31-12-2028</v>
      </c>
    </row>
    <row r="6" spans="1:19" ht="11.25">
      <c r="A6" s="86"/>
      <c r="B6" s="86" t="s">
        <v>137</v>
      </c>
      <c r="C6" s="87">
        <v>360</v>
      </c>
      <c r="D6" s="87">
        <v>360</v>
      </c>
      <c r="E6" s="87">
        <v>90</v>
      </c>
      <c r="F6" s="87">
        <v>180</v>
      </c>
      <c r="G6" s="87">
        <v>270</v>
      </c>
      <c r="H6" s="87">
        <v>360</v>
      </c>
      <c r="I6" s="87">
        <v>90</v>
      </c>
      <c r="J6" s="87">
        <v>270</v>
      </c>
      <c r="K6" s="87">
        <v>360</v>
      </c>
      <c r="L6" s="87">
        <v>360</v>
      </c>
      <c r="M6" s="87">
        <v>360</v>
      </c>
      <c r="N6" s="87">
        <v>360</v>
      </c>
      <c r="O6" s="87">
        <v>360</v>
      </c>
      <c r="P6" s="87">
        <v>360</v>
      </c>
      <c r="Q6" s="87">
        <v>360</v>
      </c>
      <c r="R6" s="87">
        <v>360</v>
      </c>
      <c r="S6" s="87">
        <v>360</v>
      </c>
    </row>
    <row r="7" spans="1:19" s="73" customFormat="1" ht="11.25">
      <c r="A7" s="90"/>
      <c r="B7" s="91" t="s">
        <v>10</v>
      </c>
      <c r="C7" s="167">
        <f>C8+C25+C34</f>
        <v>0</v>
      </c>
      <c r="D7" s="187">
        <f>D8+D25+D34</f>
        <v>0</v>
      </c>
      <c r="E7" s="145">
        <f>(E8+E25+E34)</f>
        <v>0</v>
      </c>
      <c r="F7" s="145">
        <f>(F8+F25+F34)</f>
        <v>0</v>
      </c>
      <c r="G7" s="145">
        <f>(G8+G25+G34)</f>
        <v>0</v>
      </c>
      <c r="H7" s="187">
        <f>H8+H25+H34</f>
        <v>0</v>
      </c>
      <c r="I7" s="145">
        <f>(I8+I25+I34)</f>
        <v>10.07</v>
      </c>
      <c r="J7" s="145">
        <f>(J8+J25+J34)</f>
        <v>0</v>
      </c>
      <c r="K7" s="187">
        <f aca="true" t="shared" si="0" ref="K7:P7">K8+K25+K34</f>
        <v>0</v>
      </c>
      <c r="L7" s="187">
        <f t="shared" si="0"/>
        <v>0</v>
      </c>
      <c r="M7" s="187">
        <f t="shared" si="0"/>
        <v>0</v>
      </c>
      <c r="N7" s="187">
        <f t="shared" si="0"/>
        <v>0</v>
      </c>
      <c r="O7" s="187">
        <f t="shared" si="0"/>
        <v>0</v>
      </c>
      <c r="P7" s="187">
        <f t="shared" si="0"/>
        <v>0</v>
      </c>
      <c r="Q7" s="167">
        <f>Q8+Q25+Q34</f>
        <v>0</v>
      </c>
      <c r="R7" s="167">
        <f>R8+R25+R34</f>
        <v>0</v>
      </c>
      <c r="S7" s="167">
        <f>S8+S25+S34</f>
        <v>0</v>
      </c>
    </row>
    <row r="8" spans="1:21" s="92" customFormat="1" ht="22.5">
      <c r="A8" s="90" t="s">
        <v>36</v>
      </c>
      <c r="B8" s="91" t="s">
        <v>146</v>
      </c>
      <c r="C8" s="167">
        <f aca="true" t="shared" si="1" ref="C8:J8">SUM(C10:C13)</f>
        <v>0</v>
      </c>
      <c r="D8" s="187">
        <f>SUM(D10:D13)</f>
        <v>0</v>
      </c>
      <c r="E8" s="145">
        <f t="shared" si="1"/>
        <v>0</v>
      </c>
      <c r="F8" s="145">
        <f t="shared" si="1"/>
        <v>0</v>
      </c>
      <c r="G8" s="145">
        <f t="shared" si="1"/>
        <v>0</v>
      </c>
      <c r="H8" s="187">
        <f>SUM(H10:H13)</f>
        <v>0</v>
      </c>
      <c r="I8" s="145">
        <f>SUM(I10:I13)</f>
        <v>0</v>
      </c>
      <c r="J8" s="145">
        <f t="shared" si="1"/>
        <v>0</v>
      </c>
      <c r="K8" s="187">
        <f aca="true" t="shared" si="2" ref="K8:Q8">SUM(K10:K13)</f>
        <v>0</v>
      </c>
      <c r="L8" s="187">
        <f t="shared" si="2"/>
        <v>0</v>
      </c>
      <c r="M8" s="187">
        <f t="shared" si="2"/>
        <v>0</v>
      </c>
      <c r="N8" s="187">
        <f t="shared" si="2"/>
        <v>0</v>
      </c>
      <c r="O8" s="187">
        <f t="shared" si="2"/>
        <v>0</v>
      </c>
      <c r="P8" s="187">
        <f t="shared" si="2"/>
        <v>0</v>
      </c>
      <c r="Q8" s="167">
        <f t="shared" si="2"/>
        <v>0</v>
      </c>
      <c r="R8" s="167">
        <f>SUM(R10:R13)</f>
        <v>0</v>
      </c>
      <c r="S8" s="167">
        <f>SUM(S10:S13)</f>
        <v>0</v>
      </c>
      <c r="T8" s="120"/>
      <c r="U8" s="120"/>
    </row>
    <row r="9" spans="1:20" s="4" customFormat="1" ht="11.25">
      <c r="A9" s="82"/>
      <c r="B9" s="83" t="s">
        <v>147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8"/>
      <c r="R9" s="18"/>
      <c r="S9" s="18"/>
      <c r="T9" s="74"/>
    </row>
    <row r="10" spans="1:20" s="4" customFormat="1" ht="11.25">
      <c r="A10" s="84" t="s">
        <v>13</v>
      </c>
      <c r="B10" s="85" t="s">
        <v>104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73"/>
      <c r="R10" s="173"/>
      <c r="S10" s="173"/>
      <c r="T10" s="75"/>
    </row>
    <row r="11" spans="1:20" s="1" customFormat="1" ht="22.5">
      <c r="A11" s="84" t="s">
        <v>14</v>
      </c>
      <c r="B11" s="85" t="s">
        <v>148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8"/>
      <c r="Q11" s="18"/>
      <c r="R11" s="18"/>
      <c r="S11" s="18"/>
      <c r="T11" s="76"/>
    </row>
    <row r="12" spans="1:21" s="1" customFormat="1" ht="22.5">
      <c r="A12" s="84" t="s">
        <v>15</v>
      </c>
      <c r="B12" s="85" t="s">
        <v>149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8"/>
      <c r="Q12" s="18"/>
      <c r="R12" s="18"/>
      <c r="S12" s="18"/>
      <c r="T12" s="72"/>
      <c r="U12" s="72"/>
    </row>
    <row r="13" spans="1:21" s="77" customFormat="1" ht="22.5">
      <c r="A13" s="84" t="s">
        <v>31</v>
      </c>
      <c r="B13" s="85" t="s">
        <v>150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20"/>
      <c r="U13" s="120"/>
    </row>
    <row r="14" spans="1:21" s="77" customFormat="1" ht="11.25">
      <c r="A14" s="93" t="s">
        <v>16</v>
      </c>
      <c r="B14" s="91" t="s">
        <v>151</v>
      </c>
      <c r="C14" s="167">
        <f aca="true" t="shared" si="3" ref="C14:Q14">SUM(C15:C18,C20:C23)</f>
        <v>0</v>
      </c>
      <c r="D14" s="167">
        <f t="shared" si="3"/>
        <v>0</v>
      </c>
      <c r="E14" s="167">
        <f t="shared" si="3"/>
        <v>0</v>
      </c>
      <c r="F14" s="167">
        <f t="shared" si="3"/>
        <v>0</v>
      </c>
      <c r="G14" s="167">
        <f t="shared" si="3"/>
        <v>0</v>
      </c>
      <c r="H14" s="167">
        <f t="shared" si="3"/>
        <v>0</v>
      </c>
      <c r="I14" s="167">
        <f t="shared" si="3"/>
        <v>0</v>
      </c>
      <c r="J14" s="167">
        <f t="shared" si="3"/>
        <v>0</v>
      </c>
      <c r="K14" s="167">
        <f t="shared" si="3"/>
        <v>0</v>
      </c>
      <c r="L14" s="167">
        <f t="shared" si="3"/>
        <v>0</v>
      </c>
      <c r="M14" s="167">
        <f t="shared" si="3"/>
        <v>0</v>
      </c>
      <c r="N14" s="167">
        <f t="shared" si="3"/>
        <v>0</v>
      </c>
      <c r="O14" s="167">
        <f t="shared" si="3"/>
        <v>0</v>
      </c>
      <c r="P14" s="145">
        <f t="shared" si="3"/>
        <v>0</v>
      </c>
      <c r="Q14" s="145">
        <f t="shared" si="3"/>
        <v>0</v>
      </c>
      <c r="R14" s="145">
        <f>SUM(R15:R18,R20:R23)</f>
        <v>0</v>
      </c>
      <c r="S14" s="145">
        <f>SUM(S15:S18,S20:S23)</f>
        <v>0</v>
      </c>
      <c r="T14" s="120"/>
      <c r="U14" s="120"/>
    </row>
    <row r="15" spans="1:21" s="1" customFormat="1" ht="15">
      <c r="A15" s="84" t="s">
        <v>13</v>
      </c>
      <c r="B15" s="85" t="s">
        <v>152</v>
      </c>
      <c r="C15" s="202"/>
      <c r="D15" s="202"/>
      <c r="E15" s="203"/>
      <c r="F15" s="203"/>
      <c r="G15" s="203"/>
      <c r="H15" s="202"/>
      <c r="I15" s="204"/>
      <c r="J15" s="168"/>
      <c r="K15" s="202"/>
      <c r="L15" s="202"/>
      <c r="M15" s="202"/>
      <c r="N15" s="202"/>
      <c r="O15" s="202"/>
      <c r="P15" s="202"/>
      <c r="Q15" s="202"/>
      <c r="R15" s="202"/>
      <c r="S15" s="202"/>
      <c r="T15" s="120"/>
      <c r="U15" s="120"/>
    </row>
    <row r="16" spans="1:21" s="1" customFormat="1" ht="15">
      <c r="A16" s="84" t="s">
        <v>14</v>
      </c>
      <c r="B16" s="85" t="s">
        <v>153</v>
      </c>
      <c r="C16" s="202"/>
      <c r="D16" s="202"/>
      <c r="E16" s="203"/>
      <c r="F16" s="203"/>
      <c r="G16" s="203"/>
      <c r="H16" s="202"/>
      <c r="I16" s="204"/>
      <c r="J16" s="168"/>
      <c r="K16" s="202"/>
      <c r="L16" s="202"/>
      <c r="M16" s="202"/>
      <c r="N16" s="202"/>
      <c r="O16" s="202"/>
      <c r="P16" s="202"/>
      <c r="Q16" s="202"/>
      <c r="R16" s="202"/>
      <c r="S16" s="202"/>
      <c r="T16" s="120"/>
      <c r="U16" s="120"/>
    </row>
    <row r="17" spans="1:21" s="4" customFormat="1" ht="12.75" customHeight="1">
      <c r="A17" s="84" t="s">
        <v>15</v>
      </c>
      <c r="B17" s="85" t="s">
        <v>154</v>
      </c>
      <c r="C17" s="202"/>
      <c r="D17" s="202"/>
      <c r="E17" s="203"/>
      <c r="F17" s="203"/>
      <c r="G17" s="203"/>
      <c r="H17" s="202"/>
      <c r="I17" s="204"/>
      <c r="J17" s="168"/>
      <c r="K17" s="202"/>
      <c r="L17" s="202"/>
      <c r="M17" s="202"/>
      <c r="N17" s="202"/>
      <c r="O17" s="202"/>
      <c r="P17" s="202"/>
      <c r="Q17" s="202"/>
      <c r="R17" s="202"/>
      <c r="S17" s="202"/>
      <c r="T17" s="120"/>
      <c r="U17" s="120"/>
    </row>
    <row r="18" spans="1:21" s="77" customFormat="1" ht="15">
      <c r="A18" s="84" t="s">
        <v>31</v>
      </c>
      <c r="B18" s="85" t="s">
        <v>155</v>
      </c>
      <c r="C18" s="202"/>
      <c r="D18" s="202"/>
      <c r="E18" s="203"/>
      <c r="F18" s="203"/>
      <c r="G18" s="203"/>
      <c r="H18" s="202"/>
      <c r="I18" s="204"/>
      <c r="J18" s="168"/>
      <c r="K18" s="202"/>
      <c r="L18" s="202"/>
      <c r="M18" s="202"/>
      <c r="N18" s="202"/>
      <c r="O18" s="202"/>
      <c r="P18" s="202"/>
      <c r="Q18" s="202"/>
      <c r="R18" s="202"/>
      <c r="S18" s="202"/>
      <c r="T18" s="120"/>
      <c r="U18" s="120"/>
    </row>
    <row r="19" spans="1:21" ht="20.25" customHeight="1">
      <c r="A19" s="84"/>
      <c r="B19" s="85" t="s">
        <v>156</v>
      </c>
      <c r="C19" s="168"/>
      <c r="D19" s="168"/>
      <c r="E19" s="168"/>
      <c r="F19" s="168"/>
      <c r="G19" s="168"/>
      <c r="H19" s="205"/>
      <c r="I19" s="205"/>
      <c r="J19" s="168"/>
      <c r="K19" s="202"/>
      <c r="L19" s="202"/>
      <c r="M19" s="202"/>
      <c r="N19" s="202"/>
      <c r="O19" s="202"/>
      <c r="P19" s="202"/>
      <c r="Q19" s="202"/>
      <c r="R19" s="202"/>
      <c r="S19" s="202"/>
      <c r="T19" s="120"/>
      <c r="U19" s="120"/>
    </row>
    <row r="20" spans="1:21" s="1" customFormat="1" ht="15">
      <c r="A20" s="84" t="s">
        <v>37</v>
      </c>
      <c r="B20" s="85" t="s">
        <v>157</v>
      </c>
      <c r="C20" s="202"/>
      <c r="D20" s="202"/>
      <c r="E20" s="203"/>
      <c r="F20" s="203"/>
      <c r="G20" s="203"/>
      <c r="H20" s="202"/>
      <c r="I20" s="204"/>
      <c r="J20" s="168"/>
      <c r="K20" s="202"/>
      <c r="L20" s="202"/>
      <c r="M20" s="202"/>
      <c r="N20" s="202"/>
      <c r="O20" s="202"/>
      <c r="P20" s="202"/>
      <c r="Q20" s="202"/>
      <c r="R20" s="202"/>
      <c r="S20" s="202"/>
      <c r="T20" s="120"/>
      <c r="U20" s="120"/>
    </row>
    <row r="21" spans="1:21" s="1" customFormat="1" ht="15">
      <c r="A21" s="84" t="s">
        <v>108</v>
      </c>
      <c r="B21" s="85" t="s">
        <v>158</v>
      </c>
      <c r="C21" s="202"/>
      <c r="D21" s="202"/>
      <c r="E21" s="203"/>
      <c r="F21" s="203"/>
      <c r="G21" s="203"/>
      <c r="H21" s="202"/>
      <c r="I21" s="204"/>
      <c r="J21" s="168"/>
      <c r="K21" s="202"/>
      <c r="L21" s="202"/>
      <c r="M21" s="202"/>
      <c r="N21" s="202"/>
      <c r="O21" s="202"/>
      <c r="P21" s="202"/>
      <c r="Q21" s="202"/>
      <c r="R21" s="202"/>
      <c r="S21" s="202"/>
      <c r="T21" s="120"/>
      <c r="U21" s="120"/>
    </row>
    <row r="22" spans="1:21" s="1" customFormat="1" ht="15">
      <c r="A22" s="84" t="s">
        <v>109</v>
      </c>
      <c r="B22" s="85" t="s">
        <v>159</v>
      </c>
      <c r="C22" s="202"/>
      <c r="D22" s="202"/>
      <c r="E22" s="203"/>
      <c r="F22" s="203"/>
      <c r="G22" s="203"/>
      <c r="H22" s="202"/>
      <c r="I22" s="204"/>
      <c r="J22" s="168"/>
      <c r="K22" s="202"/>
      <c r="L22" s="202"/>
      <c r="M22" s="202"/>
      <c r="N22" s="202"/>
      <c r="O22" s="202"/>
      <c r="P22" s="202"/>
      <c r="Q22" s="202"/>
      <c r="R22" s="202"/>
      <c r="S22" s="202"/>
      <c r="T22" s="120"/>
      <c r="U22" s="120"/>
    </row>
    <row r="23" spans="1:21" s="1" customFormat="1" ht="11.25">
      <c r="A23" s="84" t="s">
        <v>73</v>
      </c>
      <c r="B23" s="85" t="s">
        <v>160</v>
      </c>
      <c r="C23" s="168"/>
      <c r="D23" s="204"/>
      <c r="E23" s="168"/>
      <c r="F23" s="168"/>
      <c r="G23" s="188"/>
      <c r="H23" s="204"/>
      <c r="I23" s="204"/>
      <c r="J23" s="188"/>
      <c r="K23" s="202"/>
      <c r="L23" s="202"/>
      <c r="M23" s="202"/>
      <c r="N23" s="202"/>
      <c r="O23" s="202"/>
      <c r="P23" s="202"/>
      <c r="Q23" s="202"/>
      <c r="R23" s="202"/>
      <c r="S23" s="202"/>
      <c r="T23" s="120"/>
      <c r="U23" s="120"/>
    </row>
    <row r="24" spans="1:21" s="77" customFormat="1" ht="11.25">
      <c r="A24" s="94" t="s">
        <v>28</v>
      </c>
      <c r="B24" s="95" t="s">
        <v>161</v>
      </c>
      <c r="C24" s="169">
        <f aca="true" t="shared" si="4" ref="C24:Q24">SUM(C8,-C14)</f>
        <v>0</v>
      </c>
      <c r="D24" s="169">
        <f t="shared" si="4"/>
        <v>0</v>
      </c>
      <c r="E24" s="169">
        <f t="shared" si="4"/>
        <v>0</v>
      </c>
      <c r="F24" s="169">
        <f t="shared" si="4"/>
        <v>0</v>
      </c>
      <c r="G24" s="169">
        <f t="shared" si="4"/>
        <v>0</v>
      </c>
      <c r="H24" s="169">
        <f t="shared" si="4"/>
        <v>0</v>
      </c>
      <c r="I24" s="169">
        <f t="shared" si="4"/>
        <v>0</v>
      </c>
      <c r="J24" s="169">
        <f t="shared" si="4"/>
        <v>0</v>
      </c>
      <c r="K24" s="169">
        <f t="shared" si="4"/>
        <v>0</v>
      </c>
      <c r="L24" s="169">
        <f t="shared" si="4"/>
        <v>0</v>
      </c>
      <c r="M24" s="169">
        <f t="shared" si="4"/>
        <v>0</v>
      </c>
      <c r="N24" s="169">
        <f t="shared" si="4"/>
        <v>0</v>
      </c>
      <c r="O24" s="169">
        <f t="shared" si="4"/>
        <v>0</v>
      </c>
      <c r="P24" s="147">
        <f t="shared" si="4"/>
        <v>0</v>
      </c>
      <c r="Q24" s="147">
        <f t="shared" si="4"/>
        <v>0</v>
      </c>
      <c r="R24" s="147">
        <f>SUM(R8,-R14)</f>
        <v>0</v>
      </c>
      <c r="S24" s="147">
        <f>SUM(S8,-S14)</f>
        <v>0</v>
      </c>
      <c r="T24" s="120"/>
      <c r="U24" s="120"/>
    </row>
    <row r="25" spans="1:21" s="77" customFormat="1" ht="11.25">
      <c r="A25" s="93" t="s">
        <v>29</v>
      </c>
      <c r="B25" s="91" t="s">
        <v>162</v>
      </c>
      <c r="C25" s="167">
        <f>SUM(C26:C28)</f>
        <v>0</v>
      </c>
      <c r="D25" s="167">
        <f>SUM(D26:D28)</f>
        <v>0</v>
      </c>
      <c r="E25" s="167">
        <f aca="true" t="shared" si="5" ref="E25:Q25">SUM(E26:E28)</f>
        <v>0</v>
      </c>
      <c r="F25" s="167">
        <f t="shared" si="5"/>
        <v>0</v>
      </c>
      <c r="G25" s="167">
        <f t="shared" si="5"/>
        <v>0</v>
      </c>
      <c r="H25" s="167">
        <f>SUM(H26:H28)</f>
        <v>0</v>
      </c>
      <c r="I25" s="167">
        <f t="shared" si="5"/>
        <v>0</v>
      </c>
      <c r="J25" s="167">
        <f t="shared" si="5"/>
        <v>0</v>
      </c>
      <c r="K25" s="167">
        <f t="shared" si="5"/>
        <v>0</v>
      </c>
      <c r="L25" s="167">
        <f t="shared" si="5"/>
        <v>0</v>
      </c>
      <c r="M25" s="167">
        <f t="shared" si="5"/>
        <v>0</v>
      </c>
      <c r="N25" s="167">
        <f t="shared" si="5"/>
        <v>0</v>
      </c>
      <c r="O25" s="167">
        <f t="shared" si="5"/>
        <v>0</v>
      </c>
      <c r="P25" s="145">
        <f>SUM(P26:P28)</f>
        <v>0</v>
      </c>
      <c r="Q25" s="145">
        <f t="shared" si="5"/>
        <v>0</v>
      </c>
      <c r="R25" s="145">
        <f>SUM(R26:R28)</f>
        <v>0</v>
      </c>
      <c r="S25" s="145">
        <f>SUM(S26:S28)</f>
        <v>0</v>
      </c>
      <c r="T25" s="120"/>
      <c r="U25" s="120"/>
    </row>
    <row r="26" spans="1:21" s="1" customFormat="1" ht="11.25">
      <c r="A26" s="84" t="s">
        <v>13</v>
      </c>
      <c r="B26" s="85" t="s">
        <v>163</v>
      </c>
      <c r="C26" s="168"/>
      <c r="D26" s="168"/>
      <c r="E26" s="206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46"/>
      <c r="Q26" s="146"/>
      <c r="R26" s="146"/>
      <c r="S26" s="146"/>
      <c r="T26" s="120"/>
      <c r="U26" s="120"/>
    </row>
    <row r="27" spans="1:21" s="1" customFormat="1" ht="11.25">
      <c r="A27" s="84" t="s">
        <v>14</v>
      </c>
      <c r="B27" s="85" t="s">
        <v>164</v>
      </c>
      <c r="C27" s="168"/>
      <c r="D27" s="168"/>
      <c r="E27" s="20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46"/>
      <c r="Q27" s="146"/>
      <c r="R27" s="146"/>
      <c r="S27" s="146"/>
      <c r="T27" s="120"/>
      <c r="U27" s="120"/>
    </row>
    <row r="28" spans="1:21" s="1" customFormat="1" ht="11.25">
      <c r="A28" s="84" t="s">
        <v>15</v>
      </c>
      <c r="B28" s="85" t="s">
        <v>165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20"/>
      <c r="U28" s="120"/>
    </row>
    <row r="29" spans="1:21" s="4" customFormat="1" ht="11.25">
      <c r="A29" s="93" t="s">
        <v>32</v>
      </c>
      <c r="B29" s="91" t="s">
        <v>166</v>
      </c>
      <c r="C29" s="167">
        <f aca="true" t="shared" si="6" ref="C29:Q29">SUM(C30:C32)</f>
        <v>0</v>
      </c>
      <c r="D29" s="167">
        <f t="shared" si="6"/>
        <v>0</v>
      </c>
      <c r="E29" s="207">
        <f t="shared" si="6"/>
        <v>0</v>
      </c>
      <c r="F29" s="167">
        <f t="shared" si="6"/>
        <v>0</v>
      </c>
      <c r="G29" s="167">
        <f t="shared" si="6"/>
        <v>0</v>
      </c>
      <c r="H29" s="167">
        <f t="shared" si="6"/>
        <v>0</v>
      </c>
      <c r="I29" s="167">
        <f t="shared" si="6"/>
        <v>61.4</v>
      </c>
      <c r="J29" s="167">
        <f t="shared" si="6"/>
        <v>0</v>
      </c>
      <c r="K29" s="167">
        <f t="shared" si="6"/>
        <v>0</v>
      </c>
      <c r="L29" s="167">
        <f t="shared" si="6"/>
        <v>0</v>
      </c>
      <c r="M29" s="167">
        <f t="shared" si="6"/>
        <v>0</v>
      </c>
      <c r="N29" s="167">
        <f t="shared" si="6"/>
        <v>0</v>
      </c>
      <c r="O29" s="167">
        <f t="shared" si="6"/>
        <v>0</v>
      </c>
      <c r="P29" s="145">
        <f t="shared" si="6"/>
        <v>0</v>
      </c>
      <c r="Q29" s="145">
        <f t="shared" si="6"/>
        <v>0</v>
      </c>
      <c r="R29" s="145">
        <f>SUM(R30:R32)</f>
        <v>0</v>
      </c>
      <c r="S29" s="145">
        <f>SUM(S30:S32)</f>
        <v>0</v>
      </c>
      <c r="T29" s="120"/>
      <c r="U29" s="120"/>
    </row>
    <row r="30" spans="1:19" s="1" customFormat="1" ht="11.25">
      <c r="A30" s="84" t="s">
        <v>13</v>
      </c>
      <c r="B30" s="85" t="s">
        <v>167</v>
      </c>
      <c r="C30" s="168"/>
      <c r="D30" s="168"/>
      <c r="E30" s="20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46"/>
      <c r="Q30" s="146"/>
      <c r="R30" s="146"/>
      <c r="S30" s="146"/>
    </row>
    <row r="31" spans="1:19" s="1" customFormat="1" ht="11.25">
      <c r="A31" s="84" t="s">
        <v>14</v>
      </c>
      <c r="B31" s="85" t="s">
        <v>168</v>
      </c>
      <c r="C31" s="168"/>
      <c r="D31" s="168"/>
      <c r="E31" s="20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46"/>
      <c r="Q31" s="146"/>
      <c r="R31" s="146"/>
      <c r="S31" s="146"/>
    </row>
    <row r="32" spans="1:19" s="78" customFormat="1" ht="11.25">
      <c r="A32" s="84" t="s">
        <v>15</v>
      </c>
      <c r="B32" s="85" t="s">
        <v>169</v>
      </c>
      <c r="C32" s="208"/>
      <c r="D32" s="168"/>
      <c r="E32" s="168"/>
      <c r="F32" s="168"/>
      <c r="G32" s="168"/>
      <c r="H32" s="168"/>
      <c r="I32" s="168">
        <v>61.4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</row>
    <row r="33" spans="1:19" s="98" customFormat="1" ht="11.25">
      <c r="A33" s="96" t="s">
        <v>33</v>
      </c>
      <c r="B33" s="97" t="s">
        <v>170</v>
      </c>
      <c r="C33" s="170">
        <f aca="true" t="shared" si="7" ref="C33:Q33">SUM(C24:C25,-C29)</f>
        <v>0</v>
      </c>
      <c r="D33" s="170">
        <f t="shared" si="7"/>
        <v>0</v>
      </c>
      <c r="E33" s="209">
        <f t="shared" si="7"/>
        <v>0</v>
      </c>
      <c r="F33" s="170">
        <f t="shared" si="7"/>
        <v>0</v>
      </c>
      <c r="G33" s="170">
        <f t="shared" si="7"/>
        <v>0</v>
      </c>
      <c r="H33" s="170">
        <f t="shared" si="7"/>
        <v>0</v>
      </c>
      <c r="I33" s="169">
        <f t="shared" si="7"/>
        <v>-61.4</v>
      </c>
      <c r="J33" s="170">
        <f t="shared" si="7"/>
        <v>0</v>
      </c>
      <c r="K33" s="170">
        <f t="shared" si="7"/>
        <v>0</v>
      </c>
      <c r="L33" s="170">
        <f t="shared" si="7"/>
        <v>0</v>
      </c>
      <c r="M33" s="170">
        <f t="shared" si="7"/>
        <v>0</v>
      </c>
      <c r="N33" s="170">
        <f t="shared" si="7"/>
        <v>0</v>
      </c>
      <c r="O33" s="170">
        <f t="shared" si="7"/>
        <v>0</v>
      </c>
      <c r="P33" s="148">
        <f t="shared" si="7"/>
        <v>0</v>
      </c>
      <c r="Q33" s="148">
        <f t="shared" si="7"/>
        <v>0</v>
      </c>
      <c r="R33" s="148">
        <f>SUM(R24:R25,-R29)</f>
        <v>0</v>
      </c>
      <c r="S33" s="148">
        <f>SUM(S24:S25,-S29)</f>
        <v>0</v>
      </c>
    </row>
    <row r="34" spans="1:19" s="77" customFormat="1" ht="11.25">
      <c r="A34" s="93" t="s">
        <v>34</v>
      </c>
      <c r="B34" s="91" t="s">
        <v>171</v>
      </c>
      <c r="C34" s="167">
        <f aca="true" t="shared" si="8" ref="C34:Q34">C35+C37+SUM(C39:C41)</f>
        <v>0</v>
      </c>
      <c r="D34" s="167">
        <f t="shared" si="8"/>
        <v>0</v>
      </c>
      <c r="E34" s="207">
        <f t="shared" si="8"/>
        <v>0</v>
      </c>
      <c r="F34" s="167">
        <f t="shared" si="8"/>
        <v>0</v>
      </c>
      <c r="G34" s="167">
        <f t="shared" si="8"/>
        <v>0</v>
      </c>
      <c r="H34" s="167">
        <f t="shared" si="8"/>
        <v>0</v>
      </c>
      <c r="I34" s="167">
        <f t="shared" si="8"/>
        <v>10.07</v>
      </c>
      <c r="J34" s="167">
        <f t="shared" si="8"/>
        <v>0</v>
      </c>
      <c r="K34" s="167">
        <f t="shared" si="8"/>
        <v>0</v>
      </c>
      <c r="L34" s="167">
        <f t="shared" si="8"/>
        <v>0</v>
      </c>
      <c r="M34" s="167">
        <f t="shared" si="8"/>
        <v>0</v>
      </c>
      <c r="N34" s="167">
        <f t="shared" si="8"/>
        <v>0</v>
      </c>
      <c r="O34" s="167">
        <f t="shared" si="8"/>
        <v>0</v>
      </c>
      <c r="P34" s="145">
        <f t="shared" si="8"/>
        <v>0</v>
      </c>
      <c r="Q34" s="145">
        <f t="shared" si="8"/>
        <v>0</v>
      </c>
      <c r="R34" s="145">
        <f>R35+R37+SUM(R39:R41)</f>
        <v>0</v>
      </c>
      <c r="S34" s="145">
        <f>S35+S37+SUM(S39:S41)</f>
        <v>0</v>
      </c>
    </row>
    <row r="35" spans="1:20" s="1" customFormat="1" ht="11.25">
      <c r="A35" s="84" t="s">
        <v>13</v>
      </c>
      <c r="B35" s="85" t="s">
        <v>172</v>
      </c>
      <c r="C35" s="168"/>
      <c r="D35" s="168"/>
      <c r="E35" s="206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46"/>
      <c r="Q35" s="146"/>
      <c r="R35" s="146"/>
      <c r="S35" s="146"/>
      <c r="T35" s="79"/>
    </row>
    <row r="36" spans="1:19" s="1" customFormat="1" ht="11.25">
      <c r="A36" s="84"/>
      <c r="B36" s="85" t="s">
        <v>147</v>
      </c>
      <c r="C36" s="168"/>
      <c r="D36" s="168"/>
      <c r="E36" s="206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46"/>
      <c r="Q36" s="146"/>
      <c r="R36" s="146"/>
      <c r="S36" s="146"/>
    </row>
    <row r="37" spans="1:19" s="1" customFormat="1" ht="11.25">
      <c r="A37" s="84" t="s">
        <v>14</v>
      </c>
      <c r="B37" s="85" t="s">
        <v>173</v>
      </c>
      <c r="C37" s="168"/>
      <c r="D37" s="168"/>
      <c r="E37" s="206"/>
      <c r="F37" s="168"/>
      <c r="G37" s="168"/>
      <c r="H37" s="168"/>
      <c r="I37" s="168">
        <v>10.07</v>
      </c>
      <c r="J37" s="168"/>
      <c r="K37" s="168"/>
      <c r="L37" s="168"/>
      <c r="M37" s="168"/>
      <c r="N37" s="168"/>
      <c r="O37" s="168"/>
      <c r="P37" s="146"/>
      <c r="Q37" s="146"/>
      <c r="R37" s="146"/>
      <c r="S37" s="146"/>
    </row>
    <row r="38" spans="1:19" s="1" customFormat="1" ht="11.25">
      <c r="A38" s="84"/>
      <c r="B38" s="85" t="s">
        <v>174</v>
      </c>
      <c r="C38" s="168"/>
      <c r="D38" s="168"/>
      <c r="E38" s="206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46"/>
      <c r="Q38" s="146"/>
      <c r="R38" s="146"/>
      <c r="S38" s="146"/>
    </row>
    <row r="39" spans="1:19" s="1" customFormat="1" ht="11.25">
      <c r="A39" s="84" t="s">
        <v>15</v>
      </c>
      <c r="B39" s="85" t="s">
        <v>175</v>
      </c>
      <c r="C39" s="168"/>
      <c r="D39" s="168"/>
      <c r="E39" s="206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46"/>
      <c r="Q39" s="146"/>
      <c r="R39" s="146"/>
      <c r="S39" s="146"/>
    </row>
    <row r="40" spans="1:19" s="19" customFormat="1" ht="11.25">
      <c r="A40" s="84" t="s">
        <v>31</v>
      </c>
      <c r="B40" s="85" t="s">
        <v>176</v>
      </c>
      <c r="C40" s="168"/>
      <c r="D40" s="168"/>
      <c r="E40" s="20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46"/>
      <c r="Q40" s="146"/>
      <c r="R40" s="146"/>
      <c r="S40" s="146"/>
    </row>
    <row r="41" spans="1:19" s="19" customFormat="1" ht="11.25">
      <c r="A41" s="84" t="s">
        <v>37</v>
      </c>
      <c r="B41" s="85" t="s">
        <v>177</v>
      </c>
      <c r="C41" s="168"/>
      <c r="D41" s="168"/>
      <c r="E41" s="20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46"/>
      <c r="Q41" s="146"/>
      <c r="R41" s="146"/>
      <c r="S41" s="146"/>
    </row>
    <row r="42" spans="1:19" s="4" customFormat="1" ht="11.25">
      <c r="A42" s="93" t="s">
        <v>35</v>
      </c>
      <c r="B42" s="91" t="s">
        <v>38</v>
      </c>
      <c r="C42" s="167">
        <f aca="true" t="shared" si="9" ref="C42:Q42">SUM(C43,C45:C47)</f>
        <v>0</v>
      </c>
      <c r="D42" s="167">
        <f t="shared" si="9"/>
        <v>0</v>
      </c>
      <c r="E42" s="207">
        <f t="shared" si="9"/>
        <v>0</v>
      </c>
      <c r="F42" s="167">
        <f t="shared" si="9"/>
        <v>0</v>
      </c>
      <c r="G42" s="167">
        <f t="shared" si="9"/>
        <v>0</v>
      </c>
      <c r="H42" s="167">
        <f t="shared" si="9"/>
        <v>0</v>
      </c>
      <c r="I42" s="167">
        <f t="shared" si="9"/>
        <v>0.085</v>
      </c>
      <c r="J42" s="167">
        <f t="shared" si="9"/>
        <v>0</v>
      </c>
      <c r="K42" s="167">
        <f t="shared" si="9"/>
        <v>0</v>
      </c>
      <c r="L42" s="167">
        <f t="shared" si="9"/>
        <v>0</v>
      </c>
      <c r="M42" s="167">
        <f t="shared" si="9"/>
        <v>0</v>
      </c>
      <c r="N42" s="167">
        <f t="shared" si="9"/>
        <v>0</v>
      </c>
      <c r="O42" s="167">
        <f t="shared" si="9"/>
        <v>0</v>
      </c>
      <c r="P42" s="167">
        <f t="shared" si="9"/>
        <v>0</v>
      </c>
      <c r="Q42" s="167">
        <f t="shared" si="9"/>
        <v>0</v>
      </c>
      <c r="R42" s="167">
        <f>SUM(R43,R45:R47)</f>
        <v>0</v>
      </c>
      <c r="S42" s="167">
        <f>SUM(S43,S45:S47)</f>
        <v>0</v>
      </c>
    </row>
    <row r="43" spans="1:19" s="1" customFormat="1" ht="11.25">
      <c r="A43" s="84" t="s">
        <v>13</v>
      </c>
      <c r="B43" s="85" t="s">
        <v>107</v>
      </c>
      <c r="C43" s="168">
        <v>0</v>
      </c>
      <c r="D43" s="168">
        <v>0</v>
      </c>
      <c r="E43" s="206"/>
      <c r="F43" s="168"/>
      <c r="G43" s="188"/>
      <c r="H43" s="188"/>
      <c r="I43" s="16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1:19" s="1" customFormat="1" ht="11.25">
      <c r="A44" s="84"/>
      <c r="B44" s="85" t="s">
        <v>178</v>
      </c>
      <c r="C44" s="168"/>
      <c r="D44" s="168"/>
      <c r="E44" s="206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46"/>
      <c r="Q44" s="146"/>
      <c r="R44" s="146"/>
      <c r="S44" s="146"/>
    </row>
    <row r="45" spans="1:19" s="19" customFormat="1" ht="11.25">
      <c r="A45" s="84" t="s">
        <v>14</v>
      </c>
      <c r="B45" s="85" t="s">
        <v>179</v>
      </c>
      <c r="C45" s="168"/>
      <c r="D45" s="168"/>
      <c r="E45" s="206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46"/>
      <c r="Q45" s="146"/>
      <c r="R45" s="146"/>
      <c r="S45" s="146"/>
    </row>
    <row r="46" spans="1:19" s="19" customFormat="1" ht="11.25">
      <c r="A46" s="84" t="s">
        <v>15</v>
      </c>
      <c r="B46" s="85" t="s">
        <v>176</v>
      </c>
      <c r="C46" s="168"/>
      <c r="D46" s="168"/>
      <c r="E46" s="206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46"/>
      <c r="Q46" s="146"/>
      <c r="R46" s="146"/>
      <c r="S46" s="146"/>
    </row>
    <row r="47" spans="1:19" s="80" customFormat="1" ht="11.25" customHeight="1">
      <c r="A47" s="84" t="s">
        <v>31</v>
      </c>
      <c r="B47" s="85" t="s">
        <v>177</v>
      </c>
      <c r="C47" s="168"/>
      <c r="D47" s="168"/>
      <c r="E47" s="206"/>
      <c r="F47" s="168"/>
      <c r="G47" s="168"/>
      <c r="H47" s="168"/>
      <c r="I47" s="168">
        <v>0.085</v>
      </c>
      <c r="J47" s="168"/>
      <c r="K47" s="168"/>
      <c r="L47" s="168"/>
      <c r="M47" s="168"/>
      <c r="N47" s="168"/>
      <c r="O47" s="168"/>
      <c r="P47" s="146"/>
      <c r="Q47" s="146"/>
      <c r="R47" s="146"/>
      <c r="S47" s="146"/>
    </row>
    <row r="48" spans="1:19" s="99" customFormat="1" ht="22.5">
      <c r="A48" s="96" t="s">
        <v>13</v>
      </c>
      <c r="B48" s="97" t="s">
        <v>180</v>
      </c>
      <c r="C48" s="170">
        <f aca="true" t="shared" si="10" ref="C48:Q48">SUM(C33:C34,-C42)</f>
        <v>0</v>
      </c>
      <c r="D48" s="170">
        <f t="shared" si="10"/>
        <v>0</v>
      </c>
      <c r="E48" s="209">
        <f t="shared" si="10"/>
        <v>0</v>
      </c>
      <c r="F48" s="170">
        <f t="shared" si="10"/>
        <v>0</v>
      </c>
      <c r="G48" s="170">
        <f t="shared" si="10"/>
        <v>0</v>
      </c>
      <c r="H48" s="170">
        <f t="shared" si="10"/>
        <v>0</v>
      </c>
      <c r="I48" s="170">
        <f t="shared" si="10"/>
        <v>-51.415</v>
      </c>
      <c r="J48" s="170">
        <f t="shared" si="10"/>
        <v>0</v>
      </c>
      <c r="K48" s="170">
        <f t="shared" si="10"/>
        <v>0</v>
      </c>
      <c r="L48" s="170">
        <f t="shared" si="10"/>
        <v>0</v>
      </c>
      <c r="M48" s="170">
        <f t="shared" si="10"/>
        <v>0</v>
      </c>
      <c r="N48" s="170">
        <f t="shared" si="10"/>
        <v>0</v>
      </c>
      <c r="O48" s="170">
        <f t="shared" si="10"/>
        <v>0</v>
      </c>
      <c r="P48" s="148">
        <f t="shared" si="10"/>
        <v>0</v>
      </c>
      <c r="Q48" s="148">
        <f t="shared" si="10"/>
        <v>0</v>
      </c>
      <c r="R48" s="148">
        <f>SUM(R33:R34,-R42)</f>
        <v>0</v>
      </c>
      <c r="S48" s="148">
        <f>SUM(S33:S34,-S42)</f>
        <v>0</v>
      </c>
    </row>
    <row r="49" spans="1:19" s="1" customFormat="1" ht="11.25">
      <c r="A49" s="84" t="s">
        <v>181</v>
      </c>
      <c r="B49" s="85" t="s">
        <v>182</v>
      </c>
      <c r="C49" s="171"/>
      <c r="D49" s="171"/>
      <c r="E49" s="210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49">
        <f>P50-P51</f>
        <v>0</v>
      </c>
      <c r="Q49" s="149">
        <f>Q50-Q51</f>
        <v>0</v>
      </c>
      <c r="R49" s="149">
        <f>R50-R51</f>
        <v>0</v>
      </c>
      <c r="S49" s="149">
        <f>S50-S51</f>
        <v>0</v>
      </c>
    </row>
    <row r="50" spans="1:19" s="1" customFormat="1" ht="11.25">
      <c r="A50" s="84" t="s">
        <v>13</v>
      </c>
      <c r="B50" s="85" t="s">
        <v>11</v>
      </c>
      <c r="C50" s="168"/>
      <c r="D50" s="168"/>
      <c r="E50" s="206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46"/>
      <c r="Q50" s="146"/>
      <c r="R50" s="146"/>
      <c r="S50" s="146"/>
    </row>
    <row r="51" spans="1:19" s="1" customFormat="1" ht="11.25">
      <c r="A51" s="84" t="s">
        <v>14</v>
      </c>
      <c r="B51" s="85" t="s">
        <v>40</v>
      </c>
      <c r="C51" s="168"/>
      <c r="D51" s="168"/>
      <c r="E51" s="206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46"/>
      <c r="Q51" s="146"/>
      <c r="R51" s="146"/>
      <c r="S51" s="146"/>
    </row>
    <row r="52" spans="1:19" s="19" customFormat="1" ht="11.25">
      <c r="A52" s="96" t="s">
        <v>183</v>
      </c>
      <c r="B52" s="97" t="s">
        <v>184</v>
      </c>
      <c r="C52" s="170">
        <f aca="true" t="shared" si="11" ref="C52:Q52">SUM(C48,C49)</f>
        <v>0</v>
      </c>
      <c r="D52" s="170">
        <f t="shared" si="11"/>
        <v>0</v>
      </c>
      <c r="E52" s="170">
        <f t="shared" si="11"/>
        <v>0</v>
      </c>
      <c r="F52" s="170">
        <f t="shared" si="11"/>
        <v>0</v>
      </c>
      <c r="G52" s="170">
        <f t="shared" si="11"/>
        <v>0</v>
      </c>
      <c r="H52" s="170">
        <f t="shared" si="11"/>
        <v>0</v>
      </c>
      <c r="I52" s="170">
        <f t="shared" si="11"/>
        <v>-51.415</v>
      </c>
      <c r="J52" s="170">
        <f t="shared" si="11"/>
        <v>0</v>
      </c>
      <c r="K52" s="170">
        <f t="shared" si="11"/>
        <v>0</v>
      </c>
      <c r="L52" s="170">
        <f t="shared" si="11"/>
        <v>0</v>
      </c>
      <c r="M52" s="170">
        <f t="shared" si="11"/>
        <v>0</v>
      </c>
      <c r="N52" s="170">
        <f t="shared" si="11"/>
        <v>0</v>
      </c>
      <c r="O52" s="170">
        <f t="shared" si="11"/>
        <v>0</v>
      </c>
      <c r="P52" s="148">
        <f t="shared" si="11"/>
        <v>0</v>
      </c>
      <c r="Q52" s="148">
        <f t="shared" si="11"/>
        <v>0</v>
      </c>
      <c r="R52" s="148">
        <f>SUM(R48,R49)</f>
        <v>0</v>
      </c>
      <c r="S52" s="148">
        <f>SUM(S48,S49)</f>
        <v>0</v>
      </c>
    </row>
    <row r="53" spans="1:19" s="4" customFormat="1" ht="11.25">
      <c r="A53" s="84" t="s">
        <v>41</v>
      </c>
      <c r="B53" s="85" t="s">
        <v>105</v>
      </c>
      <c r="C53" s="172"/>
      <c r="D53" s="172"/>
      <c r="E53" s="172"/>
      <c r="F53" s="172"/>
      <c r="G53" s="172"/>
      <c r="H53" s="171"/>
      <c r="I53" s="172"/>
      <c r="J53" s="172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s="19" customFormat="1" ht="22.5">
      <c r="A54" s="84" t="s">
        <v>42</v>
      </c>
      <c r="B54" s="85" t="s">
        <v>185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22"/>
      <c r="R54" s="122"/>
      <c r="S54" s="122"/>
    </row>
    <row r="55" spans="1:19" s="19" customFormat="1" ht="18" customHeight="1">
      <c r="A55" s="96" t="s">
        <v>186</v>
      </c>
      <c r="B55" s="97" t="s">
        <v>187</v>
      </c>
      <c r="C55" s="211">
        <f>SUM(C52,-C53,-C54)</f>
        <v>0</v>
      </c>
      <c r="D55" s="211">
        <f>SUM(D52,-D53,-D54)</f>
        <v>0</v>
      </c>
      <c r="E55" s="170">
        <f aca="true" t="shared" si="12" ref="E55:L55">SUM(E52,-E53,-E54)</f>
        <v>0</v>
      </c>
      <c r="F55" s="211">
        <f>SUM(F52,-F53,-F54)</f>
        <v>0</v>
      </c>
      <c r="G55" s="211">
        <f>SUM(G52,-G53,-G54)</f>
        <v>0</v>
      </c>
      <c r="H55" s="211">
        <f>SUM(H52,-H53,-H54)</f>
        <v>0</v>
      </c>
      <c r="I55" s="170">
        <f t="shared" si="12"/>
        <v>-51.415</v>
      </c>
      <c r="J55" s="211">
        <f t="shared" si="12"/>
        <v>0</v>
      </c>
      <c r="K55" s="211">
        <f t="shared" si="12"/>
        <v>0</v>
      </c>
      <c r="L55" s="211">
        <f t="shared" si="12"/>
        <v>0</v>
      </c>
      <c r="M55" s="211">
        <f aca="true" t="shared" si="13" ref="M55:S55">SUM(M52,-M53,-M54)</f>
        <v>0</v>
      </c>
      <c r="N55" s="211">
        <f t="shared" si="13"/>
        <v>0</v>
      </c>
      <c r="O55" s="211">
        <f t="shared" si="13"/>
        <v>0</v>
      </c>
      <c r="P55" s="211">
        <f t="shared" si="13"/>
        <v>0</v>
      </c>
      <c r="Q55" s="150">
        <f t="shared" si="13"/>
        <v>0</v>
      </c>
      <c r="R55" s="150">
        <f t="shared" si="13"/>
        <v>0</v>
      </c>
      <c r="S55" s="150">
        <f t="shared" si="13"/>
        <v>0</v>
      </c>
    </row>
    <row r="56" spans="3:20" s="2" customFormat="1" ht="11.25">
      <c r="C56" s="117"/>
      <c r="D56" s="117"/>
      <c r="E56" s="122"/>
      <c r="F56" s="122"/>
      <c r="G56" s="122"/>
      <c r="H56" s="122"/>
      <c r="I56" s="122"/>
      <c r="J56" s="122"/>
      <c r="K56" s="122"/>
      <c r="L56" s="122"/>
      <c r="M56" s="117"/>
      <c r="N56" s="117"/>
      <c r="O56" s="117"/>
      <c r="P56" s="117"/>
      <c r="Q56" s="117"/>
      <c r="R56" s="117"/>
      <c r="S56" s="117"/>
      <c r="T56" s="19"/>
    </row>
    <row r="57" spans="1:19" s="159" customFormat="1" ht="11.25">
      <c r="A57" s="158"/>
      <c r="B57" s="158" t="s">
        <v>117</v>
      </c>
      <c r="C57" s="158"/>
      <c r="D57" s="158"/>
      <c r="E57" s="158">
        <v>11.5</v>
      </c>
      <c r="F57" s="158">
        <v>15</v>
      </c>
      <c r="G57" s="158">
        <v>11.5</v>
      </c>
      <c r="H57" s="158"/>
      <c r="I57" s="158">
        <v>11.5</v>
      </c>
      <c r="J57" s="158">
        <v>14</v>
      </c>
      <c r="K57" s="158"/>
      <c r="L57" s="158"/>
      <c r="M57" s="158"/>
      <c r="N57" s="158"/>
      <c r="O57" s="158"/>
      <c r="P57" s="158"/>
      <c r="Q57" s="158"/>
      <c r="R57" s="158"/>
      <c r="S57" s="158"/>
    </row>
    <row r="58" spans="1:18" s="159" customFormat="1" ht="11.25">
      <c r="A58" s="196"/>
      <c r="B58" s="196"/>
      <c r="C58" s="196"/>
      <c r="D58" s="196"/>
      <c r="E58" s="196"/>
      <c r="F58" s="196"/>
      <c r="G58" s="196"/>
      <c r="H58" s="196"/>
      <c r="I58" s="197"/>
      <c r="J58" s="196"/>
      <c r="K58" s="196"/>
      <c r="L58" s="196"/>
      <c r="M58" s="196"/>
      <c r="N58" s="196"/>
      <c r="O58" s="196"/>
      <c r="P58" s="196"/>
      <c r="Q58" s="196"/>
      <c r="R58" s="163"/>
    </row>
    <row r="59" spans="1:18" s="159" customFormat="1" ht="11.25">
      <c r="A59" s="196"/>
      <c r="B59" s="196"/>
      <c r="C59" s="196"/>
      <c r="D59" s="196"/>
      <c r="E59" s="196"/>
      <c r="F59" s="196"/>
      <c r="G59" s="196"/>
      <c r="H59" s="196"/>
      <c r="I59" s="197"/>
      <c r="J59" s="196"/>
      <c r="K59" s="196"/>
      <c r="L59" s="196"/>
      <c r="M59" s="196"/>
      <c r="N59" s="196"/>
      <c r="O59" s="196"/>
      <c r="P59" s="196"/>
      <c r="Q59" s="196"/>
      <c r="R59" s="163"/>
    </row>
    <row r="60" spans="1:18" s="159" customFormat="1" ht="11.25" customHeight="1">
      <c r="A60" s="196"/>
      <c r="B60" s="196"/>
      <c r="C60" s="196"/>
      <c r="D60" s="196"/>
      <c r="E60" s="196"/>
      <c r="F60" s="196"/>
      <c r="G60" s="196"/>
      <c r="H60" s="196"/>
      <c r="I60" s="197"/>
      <c r="J60" s="196"/>
      <c r="K60" s="196"/>
      <c r="L60" s="196"/>
      <c r="M60" s="132"/>
      <c r="N60" s="132"/>
      <c r="O60" s="132"/>
      <c r="P60" s="132"/>
      <c r="Q60" s="132"/>
      <c r="R60" s="32"/>
    </row>
    <row r="61" spans="1:18" s="159" customFormat="1" ht="11.25" customHeight="1">
      <c r="A61" s="196"/>
      <c r="B61" s="196"/>
      <c r="C61" s="196"/>
      <c r="D61" s="196"/>
      <c r="E61" s="196"/>
      <c r="F61" s="196"/>
      <c r="G61" s="196"/>
      <c r="H61" s="196"/>
      <c r="I61" s="197"/>
      <c r="J61" s="196"/>
      <c r="K61" s="196"/>
      <c r="L61" s="196"/>
      <c r="M61" s="132"/>
      <c r="N61" s="132"/>
      <c r="O61" s="132"/>
      <c r="P61" s="132"/>
      <c r="Q61" s="132"/>
      <c r="R61" s="32"/>
    </row>
    <row r="62" spans="1:18" s="159" customFormat="1" ht="11.25" customHeight="1">
      <c r="A62" s="196"/>
      <c r="B62" s="196"/>
      <c r="C62" s="196"/>
      <c r="D62" s="196"/>
      <c r="E62" s="196"/>
      <c r="F62" s="196"/>
      <c r="G62" s="196"/>
      <c r="H62" s="196"/>
      <c r="I62" s="197"/>
      <c r="J62" s="196"/>
      <c r="K62" s="196"/>
      <c r="L62" s="196"/>
      <c r="M62" s="132" t="s">
        <v>218</v>
      </c>
      <c r="N62" s="132"/>
      <c r="O62" s="132"/>
      <c r="P62" s="132"/>
      <c r="Q62" s="132"/>
      <c r="R62" s="32"/>
    </row>
    <row r="63" spans="1:18" s="159" customFormat="1" ht="11.25" customHeight="1">
      <c r="A63" s="196"/>
      <c r="B63" s="196"/>
      <c r="C63" s="196"/>
      <c r="D63" s="196"/>
      <c r="E63" s="196"/>
      <c r="F63" s="196"/>
      <c r="G63" s="196"/>
      <c r="H63" s="196"/>
      <c r="I63" s="197"/>
      <c r="J63" s="196"/>
      <c r="K63" s="196"/>
      <c r="L63" s="196"/>
      <c r="M63" s="198" t="s">
        <v>217</v>
      </c>
      <c r="N63" s="132"/>
      <c r="O63" s="132"/>
      <c r="P63" s="132"/>
      <c r="Q63" s="132"/>
      <c r="R63" s="32"/>
    </row>
    <row r="64" spans="3:17" ht="11.25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2"/>
      <c r="O64" s="2"/>
      <c r="P64" s="2"/>
      <c r="Q64" s="2"/>
    </row>
    <row r="65" spans="2:17" ht="11.25" hidden="1">
      <c r="B65" s="177"/>
      <c r="C65" s="134" t="str">
        <f aca="true" t="shared" si="14" ref="C65:Q65">C5</f>
        <v>31-12-2018</v>
      </c>
      <c r="D65" s="134" t="str">
        <f t="shared" si="14"/>
        <v>31-12-2019</v>
      </c>
      <c r="E65" s="134" t="str">
        <f t="shared" si="14"/>
        <v>31-03-2019</v>
      </c>
      <c r="F65" s="134" t="str">
        <f t="shared" si="14"/>
        <v>30-06-2019</v>
      </c>
      <c r="G65" s="134" t="str">
        <f t="shared" si="14"/>
        <v>30-09-2019</v>
      </c>
      <c r="H65" s="134" t="str">
        <f t="shared" si="14"/>
        <v>31-12-2020</v>
      </c>
      <c r="I65" s="134" t="str">
        <f>I5</f>
        <v>31-03-2020</v>
      </c>
      <c r="J65" s="134" t="str">
        <f t="shared" si="14"/>
        <v>30-09-2020</v>
      </c>
      <c r="K65" s="134" t="str">
        <f t="shared" si="14"/>
        <v>31-12-2021</v>
      </c>
      <c r="L65" s="134" t="str">
        <f t="shared" si="14"/>
        <v>31-12-2022</v>
      </c>
      <c r="M65" s="134" t="str">
        <f t="shared" si="14"/>
        <v>31-12-2023</v>
      </c>
      <c r="N65" s="134" t="str">
        <f t="shared" si="14"/>
        <v>31-12-2024</v>
      </c>
      <c r="O65" s="134" t="str">
        <f t="shared" si="14"/>
        <v>31-12-2025</v>
      </c>
      <c r="P65" s="134" t="str">
        <f t="shared" si="14"/>
        <v>31-12-2026</v>
      </c>
      <c r="Q65" s="134" t="str">
        <f t="shared" si="14"/>
        <v>31-12-2027</v>
      </c>
    </row>
    <row r="66" spans="2:17" ht="11.25" hidden="1">
      <c r="B66" s="177" t="s">
        <v>201</v>
      </c>
      <c r="C66" s="134">
        <f aca="true" t="shared" si="15" ref="C66:Q66">C55</f>
        <v>0</v>
      </c>
      <c r="D66" s="134">
        <f t="shared" si="15"/>
        <v>0</v>
      </c>
      <c r="E66" s="134">
        <f t="shared" si="15"/>
        <v>0</v>
      </c>
      <c r="F66" s="134">
        <f t="shared" si="15"/>
        <v>0</v>
      </c>
      <c r="G66" s="134">
        <f t="shared" si="15"/>
        <v>0</v>
      </c>
      <c r="H66" s="134">
        <f t="shared" si="15"/>
        <v>0</v>
      </c>
      <c r="I66" s="134">
        <f>I55</f>
        <v>-51.415</v>
      </c>
      <c r="J66" s="134">
        <f t="shared" si="15"/>
        <v>0</v>
      </c>
      <c r="K66" s="134">
        <f t="shared" si="15"/>
        <v>0</v>
      </c>
      <c r="L66" s="134">
        <f t="shared" si="15"/>
        <v>0</v>
      </c>
      <c r="M66" s="134">
        <f t="shared" si="15"/>
        <v>0</v>
      </c>
      <c r="N66" s="134">
        <f t="shared" si="15"/>
        <v>0</v>
      </c>
      <c r="O66" s="134">
        <f t="shared" si="15"/>
        <v>0</v>
      </c>
      <c r="P66" s="134">
        <f t="shared" si="15"/>
        <v>0</v>
      </c>
      <c r="Q66" s="134">
        <f t="shared" si="15"/>
        <v>0</v>
      </c>
    </row>
    <row r="67" spans="2:17" ht="11.25" hidden="1">
      <c r="B67" s="177" t="s">
        <v>152</v>
      </c>
      <c r="C67" s="134">
        <f aca="true" t="shared" si="16" ref="C67:Q67">C15</f>
        <v>0</v>
      </c>
      <c r="D67" s="134">
        <f t="shared" si="16"/>
        <v>0</v>
      </c>
      <c r="E67" s="134">
        <f t="shared" si="16"/>
        <v>0</v>
      </c>
      <c r="F67" s="134">
        <f t="shared" si="16"/>
        <v>0</v>
      </c>
      <c r="G67" s="134">
        <f t="shared" si="16"/>
        <v>0</v>
      </c>
      <c r="H67" s="134">
        <f t="shared" si="16"/>
        <v>0</v>
      </c>
      <c r="I67" s="134">
        <f>I15</f>
        <v>0</v>
      </c>
      <c r="J67" s="134">
        <f t="shared" si="16"/>
        <v>0</v>
      </c>
      <c r="K67" s="134">
        <f t="shared" si="16"/>
        <v>0</v>
      </c>
      <c r="L67" s="134">
        <f t="shared" si="16"/>
        <v>0</v>
      </c>
      <c r="M67" s="134">
        <f t="shared" si="16"/>
        <v>0</v>
      </c>
      <c r="N67" s="134">
        <f t="shared" si="16"/>
        <v>0</v>
      </c>
      <c r="O67" s="134">
        <f t="shared" si="16"/>
        <v>0</v>
      </c>
      <c r="P67" s="134">
        <f t="shared" si="16"/>
        <v>0</v>
      </c>
      <c r="Q67" s="134">
        <f t="shared" si="16"/>
        <v>0</v>
      </c>
    </row>
    <row r="68" spans="2:17" ht="11.25" hidden="1">
      <c r="B68" s="190" t="s">
        <v>199</v>
      </c>
      <c r="C68" s="191">
        <f aca="true" t="shared" si="17" ref="C68:I68">C66+C67</f>
        <v>0</v>
      </c>
      <c r="D68" s="191">
        <f t="shared" si="17"/>
        <v>0</v>
      </c>
      <c r="E68" s="191">
        <f t="shared" si="17"/>
        <v>0</v>
      </c>
      <c r="F68" s="191">
        <f t="shared" si="17"/>
        <v>0</v>
      </c>
      <c r="G68" s="191">
        <f t="shared" si="17"/>
        <v>0</v>
      </c>
      <c r="H68" s="191">
        <f t="shared" si="17"/>
        <v>0</v>
      </c>
      <c r="I68" s="191">
        <f t="shared" si="17"/>
        <v>-51.415</v>
      </c>
      <c r="J68" s="191">
        <f aca="true" t="shared" si="18" ref="J68:Q68">J66+J67</f>
        <v>0</v>
      </c>
      <c r="K68" s="191">
        <f t="shared" si="18"/>
        <v>0</v>
      </c>
      <c r="L68" s="191">
        <f t="shared" si="18"/>
        <v>0</v>
      </c>
      <c r="M68" s="191">
        <f t="shared" si="18"/>
        <v>0</v>
      </c>
      <c r="N68" s="191">
        <f t="shared" si="18"/>
        <v>0</v>
      </c>
      <c r="O68" s="191">
        <f t="shared" si="18"/>
        <v>0</v>
      </c>
      <c r="P68" s="191">
        <f t="shared" si="18"/>
        <v>0</v>
      </c>
      <c r="Q68" s="191">
        <f t="shared" si="18"/>
        <v>0</v>
      </c>
    </row>
    <row r="69" spans="2:18" ht="11.25" hidden="1">
      <c r="B69" s="177" t="s">
        <v>214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>
        <v>0</v>
      </c>
      <c r="R69" s="38"/>
    </row>
    <row r="70" spans="2:18" ht="11.25" hidden="1">
      <c r="B70" s="177" t="s">
        <v>215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>
        <v>0</v>
      </c>
      <c r="R70" s="38"/>
    </row>
    <row r="71" spans="2:18" ht="11.25" hidden="1">
      <c r="B71" s="177" t="s">
        <v>216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>
        <v>0</v>
      </c>
      <c r="R71" s="38"/>
    </row>
    <row r="72" spans="2:18" ht="11.25" hidden="1">
      <c r="B72" s="177" t="s">
        <v>212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38"/>
    </row>
    <row r="73" spans="2:18" ht="11.25" hidden="1">
      <c r="B73" s="177" t="s">
        <v>213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38"/>
    </row>
    <row r="74" spans="2:17" ht="11.25" hidden="1">
      <c r="B74" s="190" t="s">
        <v>200</v>
      </c>
      <c r="C74" s="191">
        <f>C68-C69-C70-C71-C72-C73</f>
        <v>0</v>
      </c>
      <c r="D74" s="191">
        <f aca="true" t="shared" si="19" ref="D74:Q74">D68-D69-D70-D71-D72-D73</f>
        <v>0</v>
      </c>
      <c r="E74" s="191">
        <f t="shared" si="19"/>
        <v>0</v>
      </c>
      <c r="F74" s="191">
        <f t="shared" si="19"/>
        <v>0</v>
      </c>
      <c r="G74" s="191">
        <f t="shared" si="19"/>
        <v>0</v>
      </c>
      <c r="H74" s="191">
        <f t="shared" si="19"/>
        <v>0</v>
      </c>
      <c r="I74" s="191">
        <f>I68-I69-I70-I71-I72-I73</f>
        <v>-51.415</v>
      </c>
      <c r="J74" s="191">
        <f t="shared" si="19"/>
        <v>0</v>
      </c>
      <c r="K74" s="191">
        <f t="shared" si="19"/>
        <v>0</v>
      </c>
      <c r="L74" s="191">
        <f t="shared" si="19"/>
        <v>0</v>
      </c>
      <c r="M74" s="191">
        <f t="shared" si="19"/>
        <v>0</v>
      </c>
      <c r="N74" s="191">
        <f t="shared" si="19"/>
        <v>0</v>
      </c>
      <c r="O74" s="191">
        <f t="shared" si="19"/>
        <v>0</v>
      </c>
      <c r="P74" s="191">
        <f t="shared" si="19"/>
        <v>0</v>
      </c>
      <c r="Q74" s="191">
        <f t="shared" si="19"/>
        <v>0</v>
      </c>
    </row>
    <row r="75" spans="5:17" ht="11.25" hidden="1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5:21" ht="11.25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3:21" ht="11.25">
      <c r="C77" s="18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3:21" ht="11.25">
      <c r="C78" s="143"/>
      <c r="D78" s="143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5:21" ht="11.25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8:18" ht="11.25">
      <c r="H80" s="72"/>
      <c r="R80" s="164"/>
    </row>
    <row r="81" spans="8:18" ht="11.25">
      <c r="H81" s="72"/>
      <c r="R81" s="164"/>
    </row>
    <row r="82" spans="8:18" ht="11.25">
      <c r="H82" s="72"/>
      <c r="R82" s="164"/>
    </row>
    <row r="83" spans="8:18" ht="11.25">
      <c r="H83" s="72"/>
      <c r="R83" s="164"/>
    </row>
    <row r="84" ht="11.25">
      <c r="H84" s="72"/>
    </row>
    <row r="85" ht="11.25">
      <c r="H85" s="72"/>
    </row>
    <row r="86" ht="11.25">
      <c r="H86" s="72"/>
    </row>
    <row r="87" ht="11.25">
      <c r="H87" s="72"/>
    </row>
    <row r="88" ht="11.25">
      <c r="H88" s="72"/>
    </row>
    <row r="89" ht="11.25">
      <c r="H89" s="72"/>
    </row>
    <row r="90" ht="11.25">
      <c r="H90" s="72"/>
    </row>
    <row r="91" ht="11.25">
      <c r="H91" s="72"/>
    </row>
    <row r="92" ht="11.25">
      <c r="H92" s="72"/>
    </row>
    <row r="93" ht="11.25">
      <c r="H93" s="72"/>
    </row>
    <row r="94" ht="11.25">
      <c r="H94" s="72"/>
    </row>
    <row r="95" ht="11.25">
      <c r="H95" s="72"/>
    </row>
    <row r="96" ht="11.25">
      <c r="H96" s="72"/>
    </row>
    <row r="97" ht="11.25">
      <c r="H97" s="72"/>
    </row>
    <row r="98" ht="11.25">
      <c r="H98" s="72"/>
    </row>
    <row r="99" ht="11.25">
      <c r="H99" s="72"/>
    </row>
    <row r="100" ht="11.25">
      <c r="H100" s="72"/>
    </row>
    <row r="101" ht="11.25">
      <c r="H101" s="72"/>
    </row>
    <row r="102" ht="11.25">
      <c r="H102" s="72"/>
    </row>
    <row r="103" ht="11.25">
      <c r="H103" s="72"/>
    </row>
    <row r="104" ht="11.25">
      <c r="H104" s="72"/>
    </row>
    <row r="105" ht="11.25">
      <c r="H105" s="72"/>
    </row>
    <row r="106" ht="11.25">
      <c r="H106" s="72"/>
    </row>
    <row r="107" ht="11.25">
      <c r="H107" s="72"/>
    </row>
    <row r="108" ht="11.25">
      <c r="H108" s="72"/>
    </row>
    <row r="109" ht="11.25">
      <c r="H109" s="72"/>
    </row>
    <row r="110" ht="11.25">
      <c r="H110" s="72"/>
    </row>
    <row r="111" ht="11.25">
      <c r="H111" s="72"/>
    </row>
    <row r="112" ht="11.25">
      <c r="H112" s="72"/>
    </row>
    <row r="113" ht="11.25">
      <c r="H113" s="72"/>
    </row>
    <row r="114" ht="11.25">
      <c r="H114" s="72"/>
    </row>
    <row r="115" ht="11.25">
      <c r="H115" s="72"/>
    </row>
    <row r="116" ht="11.25">
      <c r="H116" s="72"/>
    </row>
    <row r="117" ht="11.25">
      <c r="H117" s="72"/>
    </row>
    <row r="118" ht="11.25">
      <c r="H118" s="72"/>
    </row>
    <row r="119" ht="11.25">
      <c r="H119" s="72"/>
    </row>
    <row r="120" ht="11.25">
      <c r="H120" s="72"/>
    </row>
    <row r="121" ht="11.25">
      <c r="H121" s="72"/>
    </row>
    <row r="122" ht="11.25">
      <c r="H122" s="72"/>
    </row>
    <row r="123" ht="11.25">
      <c r="H123" s="72"/>
    </row>
    <row r="124" ht="11.25">
      <c r="H124" s="72"/>
    </row>
    <row r="125" ht="11.25">
      <c r="H125" s="72"/>
    </row>
    <row r="126" ht="11.25">
      <c r="H126" s="72"/>
    </row>
    <row r="127" ht="11.25">
      <c r="H127" s="72"/>
    </row>
    <row r="128" ht="11.25">
      <c r="H128" s="72"/>
    </row>
    <row r="129" ht="11.25">
      <c r="H129" s="72"/>
    </row>
    <row r="130" ht="11.25">
      <c r="H130" s="72"/>
    </row>
    <row r="131" ht="11.25">
      <c r="H131" s="72"/>
    </row>
    <row r="132" ht="11.25">
      <c r="H132" s="72"/>
    </row>
    <row r="133" ht="11.25">
      <c r="H133" s="72"/>
    </row>
    <row r="134" ht="11.25">
      <c r="H134" s="72"/>
    </row>
    <row r="135" ht="11.25">
      <c r="H135" s="72"/>
    </row>
    <row r="136" ht="11.25">
      <c r="H136" s="72"/>
    </row>
    <row r="137" ht="11.25">
      <c r="H137" s="72"/>
    </row>
    <row r="138" ht="11.25">
      <c r="H138" s="72"/>
    </row>
    <row r="139" ht="11.25">
      <c r="H139" s="72"/>
    </row>
    <row r="140" ht="11.25">
      <c r="H140" s="72"/>
    </row>
    <row r="141" ht="11.25">
      <c r="H141" s="72"/>
    </row>
    <row r="142" ht="11.25">
      <c r="H142" s="72"/>
    </row>
    <row r="143" ht="11.25">
      <c r="H143" s="72"/>
    </row>
    <row r="144" ht="11.25">
      <c r="H144" s="72"/>
    </row>
    <row r="145" ht="11.25">
      <c r="H145" s="72"/>
    </row>
    <row r="146" ht="11.25">
      <c r="H146" s="72"/>
    </row>
  </sheetData>
  <sheetProtection/>
  <mergeCells count="1">
    <mergeCell ref="M1:Q3"/>
  </mergeCells>
  <printOptions horizontalCentered="1"/>
  <pageMargins left="0.2755905511811024" right="0.15748031496062992" top="0.2362204724409449" bottom="0.5118110236220472" header="0.1968503937007874" footer="0.15748031496062992"/>
  <pageSetup horizontalDpi="600" verticalDpi="600" orientation="landscape" paperSize="9" scale="58" r:id="rId2"/>
  <headerFooter scaleWithDoc="0" alignWithMargins="0">
    <oddHeader>&amp;L     
    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Kucmin</dc:creator>
  <cp:keywords/>
  <dc:description/>
  <cp:lastModifiedBy>DARIUSZ</cp:lastModifiedBy>
  <cp:lastPrinted>2022-03-01T09:34:17Z</cp:lastPrinted>
  <dcterms:created xsi:type="dcterms:W3CDTF">2000-06-28T06:58:07Z</dcterms:created>
  <dcterms:modified xsi:type="dcterms:W3CDTF">2022-03-22T09:05:44Z</dcterms:modified>
  <cp:category/>
  <cp:version/>
  <cp:contentType/>
  <cp:contentStatus/>
</cp:coreProperties>
</file>